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68" windowWidth="25320" windowHeight="12758"/>
  </bookViews>
  <sheets>
    <sheet name="Writing log" sheetId="1" r:id="rId1"/>
  </sheets>
  <definedNames>
    <definedName name="_Toc535914301" localSheetId="0">'Writing log'!#REF!</definedName>
  </definedNames>
  <calcPr calcId="124519"/>
</workbook>
</file>

<file path=xl/calcChain.xml><?xml version="1.0" encoding="utf-8"?>
<calcChain xmlns="http://schemas.openxmlformats.org/spreadsheetml/2006/main">
  <c r="G387" i="1"/>
  <c r="D387"/>
  <c r="G386"/>
  <c r="H386" s="1"/>
  <c r="D386"/>
  <c r="D388" s="1"/>
  <c r="G384"/>
  <c r="D384"/>
  <c r="H383"/>
  <c r="G383"/>
  <c r="D383"/>
  <c r="G382"/>
  <c r="H382" s="1"/>
  <c r="D382"/>
  <c r="G381"/>
  <c r="H381" s="1"/>
  <c r="D381"/>
  <c r="G380"/>
  <c r="D380"/>
  <c r="G378"/>
  <c r="D378"/>
  <c r="G377"/>
  <c r="D377"/>
  <c r="G375"/>
  <c r="H375" s="1"/>
  <c r="D375"/>
  <c r="G374"/>
  <c r="H374" s="1"/>
  <c r="D374"/>
  <c r="G372"/>
  <c r="D372"/>
  <c r="G371"/>
  <c r="H371" s="1"/>
  <c r="D371"/>
  <c r="G370"/>
  <c r="H370" s="1"/>
  <c r="D370"/>
  <c r="G369"/>
  <c r="H369" s="1"/>
  <c r="D369"/>
  <c r="D373" s="1"/>
  <c r="G367"/>
  <c r="H367" s="1"/>
  <c r="D367"/>
  <c r="G366"/>
  <c r="G368" s="1"/>
  <c r="D366"/>
  <c r="H366" s="1"/>
  <c r="G365"/>
  <c r="D365"/>
  <c r="G364"/>
  <c r="D364"/>
  <c r="G363"/>
  <c r="D363"/>
  <c r="G361"/>
  <c r="D361"/>
  <c r="G360"/>
  <c r="D360"/>
  <c r="D362" s="1"/>
  <c r="D359"/>
  <c r="G358"/>
  <c r="D358"/>
  <c r="G357"/>
  <c r="H357" s="1"/>
  <c r="D357"/>
  <c r="D356"/>
  <c r="G355"/>
  <c r="D355"/>
  <c r="G354"/>
  <c r="H354" s="1"/>
  <c r="D354"/>
  <c r="G352"/>
  <c r="D352"/>
  <c r="G351"/>
  <c r="D351"/>
  <c r="D353" s="1"/>
  <c r="G350"/>
  <c r="D350"/>
  <c r="H349"/>
  <c r="G348"/>
  <c r="H348" s="1"/>
  <c r="D348"/>
  <c r="D347"/>
  <c r="D346"/>
  <c r="D345"/>
  <c r="G343"/>
  <c r="D343"/>
  <c r="G342"/>
  <c r="D342"/>
  <c r="D344" s="1"/>
  <c r="G340"/>
  <c r="H340" s="1"/>
  <c r="D340"/>
  <c r="G339"/>
  <c r="D339"/>
  <c r="D341" s="1"/>
  <c r="G337"/>
  <c r="H337" s="1"/>
  <c r="D337"/>
  <c r="G336"/>
  <c r="D336"/>
  <c r="G335"/>
  <c r="H335" s="1"/>
  <c r="D335"/>
  <c r="G334"/>
  <c r="H334" s="1"/>
  <c r="D334"/>
  <c r="D333"/>
  <c r="D332"/>
  <c r="G331"/>
  <c r="D331"/>
  <c r="G330"/>
  <c r="D330"/>
  <c r="H330" s="1"/>
  <c r="G329"/>
  <c r="D329"/>
  <c r="G328"/>
  <c r="D328"/>
  <c r="G326"/>
  <c r="H326" s="1"/>
  <c r="D326"/>
  <c r="G325"/>
  <c r="D325"/>
  <c r="D327" s="1"/>
  <c r="G323"/>
  <c r="H323" s="1"/>
  <c r="D323"/>
  <c r="G322"/>
  <c r="D322"/>
  <c r="G320"/>
  <c r="H320" s="1"/>
  <c r="D320"/>
  <c r="D321" s="1"/>
  <c r="G319"/>
  <c r="D319"/>
  <c r="G317"/>
  <c r="H317" s="1"/>
  <c r="D317"/>
  <c r="D318" s="1"/>
  <c r="G316"/>
  <c r="G318" s="1"/>
  <c r="D316"/>
  <c r="G315"/>
  <c r="H315" s="1"/>
  <c r="D315"/>
  <c r="H314"/>
  <c r="G314"/>
  <c r="D314"/>
  <c r="G313"/>
  <c r="H313" s="1"/>
  <c r="D313"/>
  <c r="G312"/>
  <c r="D312"/>
  <c r="H312" s="1"/>
  <c r="G311"/>
  <c r="D311"/>
  <c r="D310"/>
  <c r="G309"/>
  <c r="D309"/>
  <c r="G308"/>
  <c r="H308" s="1"/>
  <c r="D308"/>
  <c r="G306"/>
  <c r="D306"/>
  <c r="G305"/>
  <c r="D305"/>
  <c r="H304"/>
  <c r="G304"/>
  <c r="D304"/>
  <c r="H303"/>
  <c r="G303"/>
  <c r="D303"/>
  <c r="G302"/>
  <c r="D302"/>
  <c r="H302" s="1"/>
  <c r="G301"/>
  <c r="G307" s="1"/>
  <c r="D301"/>
  <c r="D300"/>
  <c r="G299"/>
  <c r="D299"/>
  <c r="G298"/>
  <c r="G300" s="1"/>
  <c r="D298"/>
  <c r="G297"/>
  <c r="D297"/>
  <c r="G295"/>
  <c r="G296" s="1"/>
  <c r="D295"/>
  <c r="D296" s="1"/>
  <c r="D294"/>
  <c r="G292"/>
  <c r="D292"/>
  <c r="G291"/>
  <c r="D291"/>
  <c r="D293" s="1"/>
  <c r="H289"/>
  <c r="G289"/>
  <c r="D289"/>
  <c r="G288"/>
  <c r="D288"/>
  <c r="D287"/>
  <c r="G285"/>
  <c r="H285" s="1"/>
  <c r="D285"/>
  <c r="G284"/>
  <c r="H284" s="1"/>
  <c r="D284"/>
  <c r="D286" s="1"/>
  <c r="D283"/>
  <c r="G281"/>
  <c r="D281"/>
  <c r="D282" s="1"/>
  <c r="H280"/>
  <c r="G280"/>
  <c r="G282" s="1"/>
  <c r="D280"/>
  <c r="G279"/>
  <c r="H279" s="1"/>
  <c r="D279"/>
  <c r="G278"/>
  <c r="D278"/>
  <c r="D277"/>
  <c r="G275"/>
  <c r="G276" s="1"/>
  <c r="D275"/>
  <c r="D276" s="1"/>
  <c r="G274"/>
  <c r="H274" s="1"/>
  <c r="D274"/>
  <c r="D273"/>
  <c r="D272"/>
  <c r="D271"/>
  <c r="D270"/>
  <c r="G269"/>
  <c r="G270" s="1"/>
  <c r="D269"/>
  <c r="G268"/>
  <c r="H268" s="1"/>
  <c r="D268"/>
  <c r="D267"/>
  <c r="G265"/>
  <c r="D265"/>
  <c r="G264"/>
  <c r="G266" s="1"/>
  <c r="D264"/>
  <c r="D263"/>
  <c r="D262"/>
  <c r="D261"/>
  <c r="G259"/>
  <c r="D259"/>
  <c r="G258"/>
  <c r="D258"/>
  <c r="D257"/>
  <c r="G255"/>
  <c r="D255"/>
  <c r="D256" s="1"/>
  <c r="G254"/>
  <c r="H254" s="1"/>
  <c r="D254"/>
  <c r="D253"/>
  <c r="G252"/>
  <c r="H252" s="1"/>
  <c r="D252"/>
  <c r="G251"/>
  <c r="D251"/>
  <c r="D249"/>
  <c r="D247"/>
  <c r="D248" s="1"/>
  <c r="G246"/>
  <c r="D246"/>
  <c r="G245"/>
  <c r="D245"/>
  <c r="G243"/>
  <c r="D243"/>
  <c r="D244" s="1"/>
  <c r="G242"/>
  <c r="D242"/>
  <c r="D241"/>
  <c r="D240"/>
  <c r="D239"/>
  <c r="G236"/>
  <c r="H236" s="1"/>
  <c r="D236"/>
  <c r="D237" s="1"/>
  <c r="G235"/>
  <c r="G237" s="1"/>
  <c r="D235"/>
  <c r="D234"/>
  <c r="G232"/>
  <c r="D232"/>
  <c r="D233" s="1"/>
  <c r="G231"/>
  <c r="H231" s="1"/>
  <c r="D231"/>
  <c r="D230"/>
  <c r="D229"/>
  <c r="G227"/>
  <c r="D227"/>
  <c r="G226"/>
  <c r="D226"/>
  <c r="D225"/>
  <c r="G223"/>
  <c r="D223"/>
  <c r="D224" s="1"/>
  <c r="G222"/>
  <c r="H222" s="1"/>
  <c r="D222"/>
  <c r="D221"/>
  <c r="G218"/>
  <c r="G219" s="1"/>
  <c r="D218"/>
  <c r="D219" s="1"/>
  <c r="G217"/>
  <c r="D217"/>
  <c r="D216"/>
  <c r="H214"/>
  <c r="G214"/>
  <c r="D214"/>
  <c r="H213"/>
  <c r="G213"/>
  <c r="D213"/>
  <c r="D212"/>
  <c r="G211"/>
  <c r="D211"/>
  <c r="H211" s="1"/>
  <c r="G210"/>
  <c r="D210"/>
  <c r="H209"/>
  <c r="G209"/>
  <c r="D209"/>
  <c r="G207"/>
  <c r="H207" s="1"/>
  <c r="D207"/>
  <c r="G206"/>
  <c r="D206"/>
  <c r="D205"/>
  <c r="G204"/>
  <c r="H204" s="1"/>
  <c r="D204"/>
  <c r="D208" s="1"/>
  <c r="G203"/>
  <c r="D203"/>
  <c r="D202"/>
  <c r="G201"/>
  <c r="D201"/>
  <c r="G200"/>
  <c r="H200" s="1"/>
  <c r="D200"/>
  <c r="G199"/>
  <c r="H199" s="1"/>
  <c r="D199"/>
  <c r="H198"/>
  <c r="G198"/>
  <c r="D198"/>
  <c r="D197"/>
  <c r="G195"/>
  <c r="D195"/>
  <c r="G194"/>
  <c r="D194"/>
  <c r="G193"/>
  <c r="D193"/>
  <c r="G191"/>
  <c r="D191"/>
  <c r="H191" s="1"/>
  <c r="G190"/>
  <c r="D190"/>
  <c r="D189"/>
  <c r="G187"/>
  <c r="D187"/>
  <c r="D186"/>
  <c r="G185"/>
  <c r="D185"/>
  <c r="H185" s="1"/>
  <c r="G183"/>
  <c r="D183"/>
  <c r="G182"/>
  <c r="G184" s="1"/>
  <c r="D182"/>
  <c r="D181"/>
  <c r="G179"/>
  <c r="D179"/>
  <c r="G178"/>
  <c r="D178"/>
  <c r="D177"/>
  <c r="G175"/>
  <c r="D175"/>
  <c r="D174"/>
  <c r="G173"/>
  <c r="H173" s="1"/>
  <c r="D173"/>
  <c r="G171"/>
  <c r="H171" s="1"/>
  <c r="D171"/>
  <c r="D170"/>
  <c r="G169"/>
  <c r="H169" s="1"/>
  <c r="D169"/>
  <c r="G167"/>
  <c r="D167"/>
  <c r="G166"/>
  <c r="D166"/>
  <c r="D165"/>
  <c r="G164"/>
  <c r="D164"/>
  <c r="H164" s="1"/>
  <c r="G163"/>
  <c r="H163" s="1"/>
  <c r="D163"/>
  <c r="D162"/>
  <c r="G160"/>
  <c r="D160"/>
  <c r="G159"/>
  <c r="D159"/>
  <c r="D158"/>
  <c r="G156"/>
  <c r="D156"/>
  <c r="G155"/>
  <c r="D155"/>
  <c r="G152"/>
  <c r="H152" s="1"/>
  <c r="D152"/>
  <c r="G151"/>
  <c r="D151"/>
  <c r="D150"/>
  <c r="D149"/>
  <c r="G148"/>
  <c r="H148" s="1"/>
  <c r="D148"/>
  <c r="G147"/>
  <c r="D147"/>
  <c r="H147" s="1"/>
  <c r="H145"/>
  <c r="G145"/>
  <c r="D145"/>
  <c r="G144"/>
  <c r="H144" s="1"/>
  <c r="D144"/>
  <c r="G143"/>
  <c r="D143"/>
  <c r="G142"/>
  <c r="D142"/>
  <c r="G140"/>
  <c r="H140" s="1"/>
  <c r="D140"/>
  <c r="D141" s="1"/>
  <c r="G139"/>
  <c r="H139" s="1"/>
  <c r="D139"/>
  <c r="D138"/>
  <c r="D137"/>
  <c r="G135"/>
  <c r="D135"/>
  <c r="G134"/>
  <c r="D134"/>
  <c r="H134" s="1"/>
  <c r="D133"/>
  <c r="G131"/>
  <c r="D131"/>
  <c r="G130"/>
  <c r="H130" s="1"/>
  <c r="D130"/>
  <c r="D129"/>
  <c r="G127"/>
  <c r="D127"/>
  <c r="D126"/>
  <c r="G125"/>
  <c r="D125"/>
  <c r="G123"/>
  <c r="D123"/>
  <c r="G122"/>
  <c r="H122" s="1"/>
  <c r="D122"/>
  <c r="D121"/>
  <c r="D120"/>
  <c r="G119"/>
  <c r="G117"/>
  <c r="D117"/>
  <c r="G116"/>
  <c r="D116"/>
  <c r="H116" s="1"/>
  <c r="D115"/>
  <c r="G113"/>
  <c r="D113"/>
  <c r="G112"/>
  <c r="G114" s="1"/>
  <c r="D112"/>
  <c r="H112" s="1"/>
  <c r="D111"/>
  <c r="G109"/>
  <c r="H109" s="1"/>
  <c r="D109"/>
  <c r="D108"/>
  <c r="G107"/>
  <c r="H107" s="1"/>
  <c r="D107"/>
  <c r="G105"/>
  <c r="G106" s="1"/>
  <c r="D105"/>
  <c r="G104"/>
  <c r="D104"/>
  <c r="G103"/>
  <c r="D103"/>
  <c r="D102"/>
  <c r="G100"/>
  <c r="D100"/>
  <c r="G99"/>
  <c r="D99"/>
  <c r="D101" s="1"/>
  <c r="G98"/>
  <c r="H98" s="1"/>
  <c r="D98"/>
  <c r="G96"/>
  <c r="H96" s="1"/>
  <c r="D96"/>
  <c r="H95"/>
  <c r="G95"/>
  <c r="D95"/>
  <c r="H94"/>
  <c r="G94"/>
  <c r="D94"/>
  <c r="D97" s="1"/>
  <c r="D93"/>
  <c r="G91"/>
  <c r="G92" s="1"/>
  <c r="D91"/>
  <c r="D92" s="1"/>
  <c r="G89"/>
  <c r="D89"/>
  <c r="G88"/>
  <c r="H88" s="1"/>
  <c r="D88"/>
  <c r="H87"/>
  <c r="G87"/>
  <c r="D87"/>
  <c r="G86"/>
  <c r="D86"/>
  <c r="G84"/>
  <c r="H84" s="1"/>
  <c r="D84"/>
  <c r="G83"/>
  <c r="H83" s="1"/>
  <c r="D83"/>
  <c r="G82"/>
  <c r="D82"/>
  <c r="G81"/>
  <c r="G85" s="1"/>
  <c r="D81"/>
  <c r="G80"/>
  <c r="G79"/>
  <c r="H79" s="1"/>
  <c r="D79"/>
  <c r="G78"/>
  <c r="D78"/>
  <c r="G76"/>
  <c r="D76"/>
  <c r="G75"/>
  <c r="D75"/>
  <c r="G74"/>
  <c r="D74"/>
  <c r="D73"/>
  <c r="G67"/>
  <c r="D67"/>
  <c r="H67" s="1"/>
  <c r="G66"/>
  <c r="D66"/>
  <c r="L65"/>
  <c r="O65" s="1"/>
  <c r="D65"/>
  <c r="D64"/>
  <c r="D63"/>
  <c r="G62"/>
  <c r="D62"/>
  <c r="L61"/>
  <c r="O61" s="1"/>
  <c r="G60"/>
  <c r="D60"/>
  <c r="H60" s="1"/>
  <c r="G59"/>
  <c r="H59" s="1"/>
  <c r="D59"/>
  <c r="G58"/>
  <c r="D58"/>
  <c r="H57"/>
  <c r="G57"/>
  <c r="D57"/>
  <c r="G56"/>
  <c r="G61" s="1"/>
  <c r="D56"/>
  <c r="L55"/>
  <c r="O55" s="1"/>
  <c r="G54"/>
  <c r="G55" s="1"/>
  <c r="D54"/>
  <c r="D55" s="1"/>
  <c r="L53"/>
  <c r="O53" s="1"/>
  <c r="G52"/>
  <c r="H52" s="1"/>
  <c r="D52"/>
  <c r="G51"/>
  <c r="D51"/>
  <c r="G50"/>
  <c r="D50"/>
  <c r="O49"/>
  <c r="G48"/>
  <c r="H48" s="1"/>
  <c r="D48"/>
  <c r="G47"/>
  <c r="D47"/>
  <c r="G46"/>
  <c r="D46"/>
  <c r="H44"/>
  <c r="G44"/>
  <c r="D44"/>
  <c r="G43"/>
  <c r="H43" s="1"/>
  <c r="D43"/>
  <c r="G42"/>
  <c r="G45" s="1"/>
  <c r="D42"/>
  <c r="G40"/>
  <c r="D40"/>
  <c r="H40" s="1"/>
  <c r="G39"/>
  <c r="D39"/>
  <c r="G38"/>
  <c r="D38"/>
  <c r="G37"/>
  <c r="H37" s="1"/>
  <c r="D37"/>
  <c r="G35"/>
  <c r="H35" s="1"/>
  <c r="D35"/>
  <c r="G34"/>
  <c r="D34"/>
  <c r="H34" s="1"/>
  <c r="G33"/>
  <c r="D33"/>
  <c r="G32"/>
  <c r="D32"/>
  <c r="H31"/>
  <c r="G31"/>
  <c r="G36" s="1"/>
  <c r="D31"/>
  <c r="D30"/>
  <c r="D36" s="1"/>
  <c r="G28"/>
  <c r="D28"/>
  <c r="G27"/>
  <c r="D27"/>
  <c r="G25"/>
  <c r="D25"/>
  <c r="G24"/>
  <c r="D24"/>
  <c r="G23"/>
  <c r="D23"/>
  <c r="G21"/>
  <c r="H21" s="1"/>
  <c r="D21"/>
  <c r="G20"/>
  <c r="D20"/>
  <c r="G19"/>
  <c r="H19" s="1"/>
  <c r="D19"/>
  <c r="G18"/>
  <c r="H18" s="1"/>
  <c r="D18"/>
  <c r="G17"/>
  <c r="H17" s="1"/>
  <c r="D17"/>
  <c r="D16"/>
  <c r="H14"/>
  <c r="G14"/>
  <c r="D14"/>
  <c r="G13"/>
  <c r="D13"/>
  <c r="D12"/>
  <c r="D10"/>
  <c r="G9"/>
  <c r="H9" s="1"/>
  <c r="D9"/>
  <c r="D11" s="1"/>
  <c r="D8"/>
  <c r="G6"/>
  <c r="H6" s="1"/>
  <c r="D6"/>
  <c r="D5"/>
  <c r="G4"/>
  <c r="H4" s="1"/>
  <c r="D4"/>
  <c r="G3"/>
  <c r="D3"/>
  <c r="H51" l="1"/>
  <c r="G53"/>
  <c r="H13"/>
  <c r="H58"/>
  <c r="H113"/>
  <c r="G124"/>
  <c r="H124" s="1"/>
  <c r="H159"/>
  <c r="H182"/>
  <c r="H194"/>
  <c r="H203"/>
  <c r="H251"/>
  <c r="G321"/>
  <c r="H380"/>
  <c r="G388"/>
  <c r="H388" s="1"/>
  <c r="H123"/>
  <c r="H135"/>
  <c r="H350"/>
  <c r="H387"/>
  <c r="H292"/>
  <c r="H329"/>
  <c r="G11"/>
  <c r="H66"/>
  <c r="H156"/>
  <c r="D172"/>
  <c r="H193"/>
  <c r="G101"/>
  <c r="H167"/>
  <c r="H232"/>
  <c r="H258"/>
  <c r="H291"/>
  <c r="H328"/>
  <c r="D124"/>
  <c r="H316"/>
  <c r="H384"/>
  <c r="H131"/>
  <c r="H255"/>
  <c r="D192"/>
  <c r="H217"/>
  <c r="D41"/>
  <c r="G90"/>
  <c r="H90" s="1"/>
  <c r="D29"/>
  <c r="G68"/>
  <c r="D80"/>
  <c r="H80" s="1"/>
  <c r="H142"/>
  <c r="H151"/>
  <c r="H175"/>
  <c r="H187"/>
  <c r="G290"/>
  <c r="H299"/>
  <c r="H355"/>
  <c r="H365"/>
  <c r="D153"/>
  <c r="H343"/>
  <c r="H25"/>
  <c r="G202"/>
  <c r="H202" s="1"/>
  <c r="H76"/>
  <c r="G128"/>
  <c r="H128" s="1"/>
  <c r="H278"/>
  <c r="H300"/>
  <c r="D338"/>
  <c r="H24"/>
  <c r="H75"/>
  <c r="H104"/>
  <c r="H127"/>
  <c r="G253"/>
  <c r="H305"/>
  <c r="H364"/>
  <c r="H297"/>
  <c r="H363"/>
  <c r="D15"/>
  <c r="H195"/>
  <c r="G353"/>
  <c r="H353" s="1"/>
  <c r="H237"/>
  <c r="H318"/>
  <c r="G161"/>
  <c r="H32"/>
  <c r="D161"/>
  <c r="H161" s="1"/>
  <c r="G228"/>
  <c r="H269"/>
  <c r="H352"/>
  <c r="G379"/>
  <c r="H379" s="1"/>
  <c r="D49"/>
  <c r="D22"/>
  <c r="H23"/>
  <c r="H78"/>
  <c r="D90"/>
  <c r="G110"/>
  <c r="H110" s="1"/>
  <c r="H179"/>
  <c r="H206"/>
  <c r="G286"/>
  <c r="H286" s="1"/>
  <c r="G327"/>
  <c r="H342"/>
  <c r="H351"/>
  <c r="D379"/>
  <c r="G22"/>
  <c r="H100"/>
  <c r="G188"/>
  <c r="G215"/>
  <c r="G224"/>
  <c r="H224" s="1"/>
  <c r="H235"/>
  <c r="H245"/>
  <c r="D260"/>
  <c r="H325"/>
  <c r="D188"/>
  <c r="G15"/>
  <c r="H50"/>
  <c r="H62"/>
  <c r="H99"/>
  <c r="H117"/>
  <c r="H223"/>
  <c r="H265"/>
  <c r="H309"/>
  <c r="G324"/>
  <c r="H358"/>
  <c r="H3"/>
  <c r="H36"/>
  <c r="D118"/>
  <c r="G168"/>
  <c r="G176"/>
  <c r="H243"/>
  <c r="H331"/>
  <c r="G341"/>
  <c r="H20"/>
  <c r="D61"/>
  <c r="H61" s="1"/>
  <c r="H74"/>
  <c r="D110"/>
  <c r="H210"/>
  <c r="H242"/>
  <c r="G338"/>
  <c r="H338" s="1"/>
  <c r="G373"/>
  <c r="D45"/>
  <c r="H45" s="1"/>
  <c r="H82"/>
  <c r="H89"/>
  <c r="H105"/>
  <c r="D157"/>
  <c r="H306"/>
  <c r="G41"/>
  <c r="D106"/>
  <c r="H106" s="1"/>
  <c r="G26"/>
  <c r="H47"/>
  <c r="D85"/>
  <c r="H143"/>
  <c r="D184"/>
  <c r="H184" s="1"/>
  <c r="H201"/>
  <c r="H259"/>
  <c r="H11"/>
  <c r="H33"/>
  <c r="G49"/>
  <c r="H160"/>
  <c r="H298"/>
  <c r="H336"/>
  <c r="H378"/>
  <c r="D68"/>
  <c r="D26"/>
  <c r="G172"/>
  <c r="H172" s="1"/>
  <c r="G208"/>
  <c r="H208" s="1"/>
  <c r="G132"/>
  <c r="H101"/>
  <c r="H276"/>
  <c r="H373"/>
  <c r="H219"/>
  <c r="H85"/>
  <c r="H282"/>
  <c r="H296"/>
  <c r="H321"/>
  <c r="H183"/>
  <c r="H281"/>
  <c r="H360"/>
  <c r="G7"/>
  <c r="H42"/>
  <c r="G97"/>
  <c r="D114"/>
  <c r="H114" s="1"/>
  <c r="D146"/>
  <c r="H166"/>
  <c r="D215"/>
  <c r="H218"/>
  <c r="H275"/>
  <c r="G362"/>
  <c r="H372"/>
  <c r="G118"/>
  <c r="G233"/>
  <c r="H125"/>
  <c r="D128"/>
  <c r="D307"/>
  <c r="H307" s="1"/>
  <c r="H46"/>
  <c r="D53"/>
  <c r="H81"/>
  <c r="H86"/>
  <c r="H91"/>
  <c r="D168"/>
  <c r="H168" s="1"/>
  <c r="G344"/>
  <c r="H377"/>
  <c r="H68"/>
  <c r="H92"/>
  <c r="G248"/>
  <c r="H246"/>
  <c r="H56"/>
  <c r="D77"/>
  <c r="D132"/>
  <c r="G146"/>
  <c r="H155"/>
  <c r="G256"/>
  <c r="G180"/>
  <c r="H178"/>
  <c r="G141"/>
  <c r="H22"/>
  <c r="D324"/>
  <c r="H322"/>
  <c r="H39"/>
  <c r="G356"/>
  <c r="H253"/>
  <c r="D228"/>
  <c r="H227"/>
  <c r="H55"/>
  <c r="G310"/>
  <c r="H190"/>
  <c r="G192"/>
  <c r="H327"/>
  <c r="D180"/>
  <c r="G153"/>
  <c r="H226"/>
  <c r="H361"/>
  <c r="D368"/>
  <c r="H270"/>
  <c r="H27"/>
  <c r="G29"/>
  <c r="H288"/>
  <c r="D290"/>
  <c r="G196"/>
  <c r="H54"/>
  <c r="G77"/>
  <c r="H295"/>
  <c r="H319"/>
  <c r="H341"/>
  <c r="D7"/>
  <c r="J7" s="1"/>
  <c r="J11" s="1"/>
  <c r="J15" s="1"/>
  <c r="J22" s="1"/>
  <c r="H38"/>
  <c r="H311"/>
  <c r="D196"/>
  <c r="G293"/>
  <c r="G359"/>
  <c r="G385"/>
  <c r="G244"/>
  <c r="H28"/>
  <c r="H103"/>
  <c r="G136"/>
  <c r="D176"/>
  <c r="H176" s="1"/>
  <c r="D266"/>
  <c r="H266" s="1"/>
  <c r="H301"/>
  <c r="G376"/>
  <c r="D136"/>
  <c r="H264"/>
  <c r="H339"/>
  <c r="D376"/>
  <c r="D385"/>
  <c r="H49" l="1"/>
  <c r="H15"/>
  <c r="H41"/>
  <c r="H26"/>
  <c r="J26"/>
  <c r="J29" s="1"/>
  <c r="J36" s="1"/>
  <c r="J41" s="1"/>
  <c r="J45" s="1"/>
  <c r="J49" s="1"/>
  <c r="H188"/>
  <c r="H77"/>
  <c r="H192"/>
  <c r="H97"/>
  <c r="H293"/>
  <c r="H310"/>
  <c r="H136"/>
  <c r="H344"/>
  <c r="H356"/>
  <c r="H196"/>
  <c r="H376"/>
  <c r="H153"/>
  <c r="G157"/>
  <c r="H180"/>
  <c r="H29"/>
  <c r="H132"/>
  <c r="H248"/>
  <c r="H324"/>
  <c r="H146"/>
  <c r="H118"/>
  <c r="H362"/>
  <c r="H359"/>
  <c r="H233"/>
  <c r="H141"/>
  <c r="H256"/>
  <c r="G260"/>
  <c r="H215"/>
  <c r="J53"/>
  <c r="J55" s="1"/>
  <c r="J61" s="1"/>
  <c r="J68" s="1"/>
  <c r="J77" s="1"/>
  <c r="J80" s="1"/>
  <c r="J85" s="1"/>
  <c r="J90" s="1"/>
  <c r="J92" s="1"/>
  <c r="J97" s="1"/>
  <c r="J101" s="1"/>
  <c r="J106" s="1"/>
  <c r="J110" s="1"/>
  <c r="J114" s="1"/>
  <c r="J118" s="1"/>
  <c r="J124" s="1"/>
  <c r="J128" s="1"/>
  <c r="J132" s="1"/>
  <c r="J136" s="1"/>
  <c r="J141" s="1"/>
  <c r="J146" s="1"/>
  <c r="J153" s="1"/>
  <c r="J157" s="1"/>
  <c r="J161" s="1"/>
  <c r="J168" s="1"/>
  <c r="J172" s="1"/>
  <c r="J176" s="1"/>
  <c r="J180" s="1"/>
  <c r="J184" s="1"/>
  <c r="J188" s="1"/>
  <c r="J192" s="1"/>
  <c r="J196" s="1"/>
  <c r="J202" s="1"/>
  <c r="J208" s="1"/>
  <c r="J215" s="1"/>
  <c r="J219" s="1"/>
  <c r="J224" s="1"/>
  <c r="J228" s="1"/>
  <c r="J233" s="1"/>
  <c r="J237" s="1"/>
  <c r="J244" s="1"/>
  <c r="J248" s="1"/>
  <c r="J253" s="1"/>
  <c r="J260" s="1"/>
  <c r="J266" s="1"/>
  <c r="J270" s="1"/>
  <c r="J276" s="1"/>
  <c r="J282" s="1"/>
  <c r="J286" s="1"/>
  <c r="J290" s="1"/>
  <c r="J293" s="1"/>
  <c r="J296" s="1"/>
  <c r="J300" s="1"/>
  <c r="J307" s="1"/>
  <c r="J310" s="1"/>
  <c r="J315" s="1"/>
  <c r="J318" s="1"/>
  <c r="J321" s="1"/>
  <c r="J324" s="1"/>
  <c r="J327" s="1"/>
  <c r="J338" s="1"/>
  <c r="J341" s="1"/>
  <c r="J344" s="1"/>
  <c r="J353" s="1"/>
  <c r="J356" s="1"/>
  <c r="J359" s="1"/>
  <c r="J362" s="1"/>
  <c r="J368" s="1"/>
  <c r="J373" s="1"/>
  <c r="J376" s="1"/>
  <c r="J379" s="1"/>
  <c r="J385" s="1"/>
  <c r="J388" s="1"/>
  <c r="H53"/>
  <c r="H290"/>
  <c r="H368"/>
  <c r="H385"/>
  <c r="H244"/>
  <c r="H228"/>
  <c r="H7"/>
  <c r="I7"/>
  <c r="I11" s="1"/>
  <c r="I15" s="1"/>
  <c r="I22" s="1"/>
  <c r="I26" s="1"/>
  <c r="I29" s="1"/>
  <c r="I36" s="1"/>
  <c r="I41" s="1"/>
  <c r="I45" s="1"/>
  <c r="I49" s="1"/>
  <c r="I53" s="1"/>
  <c r="I55" s="1"/>
  <c r="I61" s="1"/>
  <c r="I68" s="1"/>
  <c r="I77" s="1"/>
  <c r="I80" s="1"/>
  <c r="I85" s="1"/>
  <c r="I90" s="1"/>
  <c r="I92" s="1"/>
  <c r="I97" s="1"/>
  <c r="I101" s="1"/>
  <c r="I106" s="1"/>
  <c r="I110" s="1"/>
  <c r="I114" s="1"/>
  <c r="I118" s="1"/>
  <c r="I124" s="1"/>
  <c r="I128" s="1"/>
  <c r="I132" s="1"/>
  <c r="I136" s="1"/>
  <c r="I141" s="1"/>
  <c r="I146" s="1"/>
  <c r="I153" s="1"/>
  <c r="N184" l="1"/>
  <c r="H157"/>
  <c r="I157"/>
  <c r="I161" s="1"/>
  <c r="I168" s="1"/>
  <c r="I172" s="1"/>
  <c r="I176" s="1"/>
  <c r="I180" s="1"/>
  <c r="I184" s="1"/>
  <c r="I188" s="1"/>
  <c r="I192" s="1"/>
  <c r="I196" s="1"/>
  <c r="I202" s="1"/>
  <c r="I208" s="1"/>
  <c r="I215" s="1"/>
  <c r="I219" s="1"/>
  <c r="I224" s="1"/>
  <c r="I228" s="1"/>
  <c r="I233" s="1"/>
  <c r="I237" s="1"/>
  <c r="I244" s="1"/>
  <c r="I248" s="1"/>
  <c r="I253" s="1"/>
  <c r="I260" s="1"/>
  <c r="I266" s="1"/>
  <c r="I270" s="1"/>
  <c r="I276" s="1"/>
  <c r="I282" s="1"/>
  <c r="I286" s="1"/>
  <c r="I290" s="1"/>
  <c r="I293" s="1"/>
  <c r="I296" s="1"/>
  <c r="I300" s="1"/>
  <c r="I307" s="1"/>
  <c r="I310" s="1"/>
  <c r="I315" s="1"/>
  <c r="I318" s="1"/>
  <c r="I321" s="1"/>
  <c r="I324" s="1"/>
  <c r="I327" s="1"/>
  <c r="I338" s="1"/>
  <c r="I341" s="1"/>
  <c r="I344" s="1"/>
  <c r="I353" s="1"/>
  <c r="I356" s="1"/>
  <c r="I359" s="1"/>
  <c r="I362" s="1"/>
  <c r="I368" s="1"/>
  <c r="I373" s="1"/>
  <c r="I376" s="1"/>
  <c r="I379" s="1"/>
  <c r="I385" s="1"/>
  <c r="I388" s="1"/>
  <c r="H260"/>
</calcChain>
</file>

<file path=xl/sharedStrings.xml><?xml version="1.0" encoding="utf-8"?>
<sst xmlns="http://schemas.openxmlformats.org/spreadsheetml/2006/main" count="420" uniqueCount="231">
  <si>
    <t>Writing record</t>
  </si>
  <si>
    <t>A Love Story</t>
  </si>
  <si>
    <t xml:space="preserve">Date </t>
  </si>
  <si>
    <t xml:space="preserve">Start </t>
  </si>
  <si>
    <t>End</t>
  </si>
  <si>
    <t>Duration</t>
  </si>
  <si>
    <t>Start Words</t>
  </si>
  <si>
    <t>End words</t>
  </si>
  <si>
    <t>Words</t>
  </si>
  <si>
    <t>Words/hour</t>
  </si>
  <si>
    <t>Running total of words</t>
  </si>
  <si>
    <t>Running total of time</t>
  </si>
  <si>
    <t>Chapter</t>
  </si>
  <si>
    <t>Scene</t>
  </si>
  <si>
    <t>Total Words</t>
  </si>
  <si>
    <t>Total time</t>
  </si>
  <si>
    <t>Average</t>
  </si>
  <si>
    <t>Social media &amp; email</t>
  </si>
  <si>
    <t>My Undead Mother-in-law outline</t>
  </si>
  <si>
    <t>email and social media</t>
  </si>
  <si>
    <t>Opening chapter &amp; beyond</t>
  </si>
  <si>
    <t>1 - Meet My Mother-in-law</t>
  </si>
  <si>
    <t>Webinar: 300m db</t>
  </si>
  <si>
    <t>Twitter</t>
  </si>
  <si>
    <t>Big fight after dinner over Don and Maggie</t>
  </si>
  <si>
    <t>Record costs</t>
  </si>
  <si>
    <t>Planning chapter 2</t>
  </si>
  <si>
    <t>2 - zombie Fame</t>
  </si>
  <si>
    <t>Get credit card reader working</t>
  </si>
  <si>
    <t>Scenes with zombie turkeys and corgis</t>
  </si>
  <si>
    <t>Diane Newby's fame, vlog, reality show, PEZ, and cures</t>
  </si>
  <si>
    <t>The crime boss Nik Stauskas</t>
  </si>
  <si>
    <t>Planning chapter 3-5</t>
  </si>
  <si>
    <t>Planning chapter 3-5 &amp; social media &amp; email</t>
  </si>
  <si>
    <t>3 - Cyborg Animals</t>
  </si>
  <si>
    <t>Cyborg attack</t>
  </si>
  <si>
    <t>Plane hijacking</t>
  </si>
  <si>
    <t>email and social media &amp; planning</t>
  </si>
  <si>
    <t>ship hijacking. Research on container ships, port of LA, CA islands</t>
  </si>
  <si>
    <t>Videos, bought voice over for $25</t>
  </si>
  <si>
    <t>Dayton battle between zombies and cyborgs</t>
  </si>
  <si>
    <t>Planning chapter 3</t>
  </si>
  <si>
    <t>Research on Dayton, airports</t>
  </si>
  <si>
    <t>Sam and Lisa to LA</t>
  </si>
  <si>
    <t>Sam and Lisa in LA. Virus found and cleansed.</t>
  </si>
  <si>
    <t>Planning Chapter 4</t>
  </si>
  <si>
    <t>email and social media &amp; planning Planning Chapter 4</t>
  </si>
  <si>
    <t>Chapter 4 Zombies Attack</t>
  </si>
  <si>
    <t>Split chapter 4, added chapter 5 Scotland</t>
  </si>
  <si>
    <t>Words remaining:</t>
  </si>
  <si>
    <t>Days remaining 8</t>
  </si>
  <si>
    <t>Daily average:</t>
  </si>
  <si>
    <t>email and social media &amp; planning Planning Chapter 5</t>
  </si>
  <si>
    <t>Epilogue, from John Smith's POV</t>
  </si>
  <si>
    <t>Planning, from Vik's POV</t>
  </si>
  <si>
    <t>Chapter 5 Scotland</t>
  </si>
  <si>
    <t>Days remaining:7</t>
  </si>
  <si>
    <t>Also uploaded new cover to Kindle and released it.</t>
  </si>
  <si>
    <t>Days remaining:</t>
  </si>
  <si>
    <t xml:space="preserve">email and social media &amp; planning </t>
  </si>
  <si>
    <t>Chapter 6 and 7 planning</t>
  </si>
  <si>
    <t>Chapter 6 Revenge</t>
  </si>
  <si>
    <t>Ron Yardley's blog POV</t>
  </si>
  <si>
    <t>Set up clover go add on phone, check printing, email</t>
  </si>
  <si>
    <t>Updating website, learning Wordpress</t>
  </si>
  <si>
    <t>Banking</t>
  </si>
  <si>
    <t>Attack on PEZ</t>
  </si>
  <si>
    <t>Attack on Midley</t>
  </si>
  <si>
    <t>Taking over the zombie blood industry</t>
  </si>
  <si>
    <t>Taking over the US goverrnment</t>
  </si>
  <si>
    <t>Taking over the Midley Beacon</t>
  </si>
  <si>
    <t>Final celebration of Vik's victory</t>
  </si>
  <si>
    <t>Chapter 7 Regrouping</t>
  </si>
  <si>
    <t>Diane and her zombie family revive from death and go looking for Sam and Lisa in Midley.</t>
  </si>
  <si>
    <t>Blog and email and social media</t>
  </si>
  <si>
    <t>Planning</t>
  </si>
  <si>
    <t>Lisa and Sam come back from the dead as zombies</t>
  </si>
  <si>
    <t>The four in hiding contact Colonel Figeroa.</t>
  </si>
  <si>
    <t>Plotting  the Battle chapter.</t>
  </si>
  <si>
    <t>Chapter 8 Battle</t>
  </si>
  <si>
    <t>Battle plans</t>
  </si>
  <si>
    <t>Vik's POV as battle begins</t>
  </si>
  <si>
    <t>Chapter 8 plotting</t>
  </si>
  <si>
    <t>Cleaning up sentences, planning before and after.</t>
  </si>
  <si>
    <t>Sam and Lisa's POV</t>
  </si>
  <si>
    <t>Sam and Lisa's POV: escape tunnels and tracking Vik, losing him.</t>
  </si>
  <si>
    <t>Colonel Figeroa's POV</t>
  </si>
  <si>
    <t>Vik Staskas POV</t>
  </si>
  <si>
    <t>Ad analysis and email and social media</t>
  </si>
  <si>
    <t>blog post and email and social media</t>
  </si>
  <si>
    <t>Vik Staskas POV - hydrofoil research</t>
  </si>
  <si>
    <t>Research on superyachts</t>
  </si>
  <si>
    <t>submarine dock, 45 foot tender, helipads, glass bottom swimming pool,</t>
  </si>
  <si>
    <t xml:space="preserve"> email and social media</t>
  </si>
  <si>
    <t xml:space="preserve">Vik Staskas POV </t>
  </si>
  <si>
    <t>Chapter 8 Battle plotting</t>
  </si>
  <si>
    <t>Plot detail</t>
  </si>
  <si>
    <t>Chapter 9 Gulf of Mexico</t>
  </si>
  <si>
    <t>newsletter, email and social media</t>
  </si>
  <si>
    <t>Briefing room</t>
  </si>
  <si>
    <t>yacht research</t>
  </si>
  <si>
    <t xml:space="preserve">Planning, from Sam and Lisa's POV. Superyacht details, </t>
  </si>
  <si>
    <t>Sam and Lisa's POV , battle planning, initial attack</t>
  </si>
  <si>
    <t>Research on New Orleans bases and V-22 Osprey</t>
  </si>
  <si>
    <t>Planning Chapter 9</t>
  </si>
  <si>
    <t>rappelling research</t>
  </si>
  <si>
    <t>email and social media, NEW ad campagin and blog post</t>
  </si>
  <si>
    <t>email and social media, planning</t>
  </si>
  <si>
    <t>planning Rule Britannia ship design, researching niganatas</t>
  </si>
  <si>
    <t>blogging, credit card bank account change, email and social media</t>
  </si>
  <si>
    <t>Blog: How I wrote my first novel in 2016</t>
  </si>
  <si>
    <t>Sam and Lisa's POV  top deck to main deck</t>
  </si>
  <si>
    <t>planning deck by deck battle</t>
  </si>
  <si>
    <t>Tracking  the NSA head, CFO, and Master of Disaster. They discover a way to interfere with the control signals.</t>
  </si>
  <si>
    <t>Vik's escape</t>
  </si>
  <si>
    <t>planning, research submersibles, deck battle</t>
  </si>
  <si>
    <t>Author Bio, Epilogue edits</t>
  </si>
  <si>
    <t>email and social media, blog post of review</t>
  </si>
  <si>
    <t>planning what's left in chapter 9</t>
  </si>
  <si>
    <t>Battle description</t>
  </si>
  <si>
    <t>email, social, blog post of new site, blog on finances</t>
  </si>
  <si>
    <t>email, boost tweet, blog post of new site, new review, blog on finances</t>
  </si>
  <si>
    <t>January</t>
  </si>
  <si>
    <t>email,  blog post of new site, new review, blog on finances, newsletter</t>
  </si>
  <si>
    <t>Reviewing plans for book</t>
  </si>
  <si>
    <t>Chapter 10 Aftermath planning</t>
  </si>
  <si>
    <t>Create timeline</t>
  </si>
  <si>
    <t>Create timeline plan</t>
  </si>
  <si>
    <t>email,  social media</t>
  </si>
  <si>
    <t>Create Character list and description</t>
  </si>
  <si>
    <t>email,  social media, create newsletter promotion</t>
  </si>
  <si>
    <t>Create timeline - modifications</t>
  </si>
  <si>
    <t>1/24-25/2017</t>
  </si>
  <si>
    <t>Doing Taxes</t>
  </si>
  <si>
    <t>email,  social media, create  Amazon associates account</t>
  </si>
  <si>
    <t xml:space="preserve">Newsletter with links to other newsletters, blog entry Author taxes 101. email,  social media, </t>
  </si>
  <si>
    <t>Create timeline plan, adding characters</t>
  </si>
  <si>
    <t xml:space="preserve">blog entry after action,. email,  social media, </t>
  </si>
  <si>
    <t xml:space="preserve"> email,  social media, </t>
  </si>
  <si>
    <t xml:space="preserve">blog entry </t>
  </si>
  <si>
    <t>Create timeline plan, chapter 9, epilogue</t>
  </si>
  <si>
    <t>DAY OFF - BIRTHDAY</t>
  </si>
  <si>
    <t>Filing taxes, checking expenses for Jule</t>
  </si>
  <si>
    <t>Write blog, newsletter</t>
  </si>
  <si>
    <t>Write blog on Zombie Turkeys audiobook survey</t>
  </si>
  <si>
    <t xml:space="preserve">Chapter 10, added characters </t>
  </si>
  <si>
    <t>Chapter 10 , opening scene</t>
  </si>
  <si>
    <t>Ron Yardly's first blog post. Sam and Lisa back at Midley Beacon</t>
  </si>
  <si>
    <t>Chapter 10,</t>
  </si>
  <si>
    <t>Blog post - poll on graphic novelCreate Character list and descriptio</t>
  </si>
  <si>
    <t>Arts and Business</t>
  </si>
  <si>
    <t>Blog post and book give away for Lincoln's birthday</t>
  </si>
  <si>
    <t>Chapter 10, added to timeline</t>
  </si>
  <si>
    <t>Chapter 10 - continued scene. Edited epilogue</t>
  </si>
  <si>
    <t>Chapter 10, added to character list, next book ideas.</t>
  </si>
  <si>
    <t>Chapter 10 - Dinner with the Trumps</t>
  </si>
  <si>
    <t>Email clean up</t>
  </si>
  <si>
    <t>Chapter 10, added to character list,</t>
  </si>
  <si>
    <t>Chapter 10 - flight to Washington DC</t>
  </si>
  <si>
    <t>Cover planning</t>
  </si>
  <si>
    <t>Meeting notes</t>
  </si>
  <si>
    <t>Email &amp; social</t>
  </si>
  <si>
    <t>Contact B&amp;N about local author fair, email, social media</t>
  </si>
  <si>
    <t>Chapter 10 -Zombies in the White House</t>
  </si>
  <si>
    <t>M.U.M. meeting on icons, cover, video, contracts</t>
  </si>
  <si>
    <t>Blog post on Washington giveaway</t>
  </si>
  <si>
    <t>Chapter 10, researching White House reception of visitors</t>
  </si>
  <si>
    <t>Move files to drive &amp; laptop; send out minutes</t>
  </si>
  <si>
    <t>Lisa and Sam lead George and Lisa to the NSA headquarters.</t>
  </si>
  <si>
    <t>Social media &amp; email &amp; lunch</t>
  </si>
  <si>
    <t>Next book ideas</t>
  </si>
  <si>
    <t>Done. The key scene is finished.</t>
  </si>
  <si>
    <t>Fiction writing course</t>
  </si>
  <si>
    <t>1 - My Mother-in-law</t>
  </si>
  <si>
    <t>First chapter comments-Fuzzy, Ballpark,Julian</t>
  </si>
  <si>
    <t>MUM Plan edits</t>
  </si>
  <si>
    <t>Scene flow</t>
  </si>
  <si>
    <t xml:space="preserve">Scene flow, </t>
  </si>
  <si>
    <t>MUM chapter 1 edits</t>
  </si>
  <si>
    <t>MUM chapter 2 edits &amp; scene flow</t>
  </si>
  <si>
    <t>MUM chapter 3 &amp; 4 edits &amp; scene flow</t>
  </si>
  <si>
    <t>MUM chapter 4 &amp; 5 edits &amp; scene flow</t>
  </si>
  <si>
    <t>Synching timeline with scene flow</t>
  </si>
  <si>
    <t>MUM chapter 6, 7, 8 edits &amp; scene flow</t>
  </si>
  <si>
    <t>MUM chapter 8 &amp; 9 edits &amp; scene flow</t>
  </si>
  <si>
    <t>MUM chapter 10 &amp; 11 edits &amp; scene flow</t>
  </si>
  <si>
    <t>Add Prologue, missing scenes - Ron's blog 1; blog 2</t>
  </si>
  <si>
    <t>Edit prioritization;  ideas for next book</t>
  </si>
  <si>
    <t>Add Prologue, missing scenes - Ron's blog titles</t>
  </si>
  <si>
    <t>Add  missing scenes</t>
  </si>
  <si>
    <t>Edit prioritization;  ideas for next book. Comment on the purpose of each paragraph.</t>
  </si>
  <si>
    <t>Reading chapter 3 Cyborgs aloud</t>
  </si>
  <si>
    <t>Cancel Book Daily monthly ad</t>
  </si>
  <si>
    <t>Check AMS results, tweak, download. Check FB, look at book launch.</t>
  </si>
  <si>
    <t>Called Zeek's, researched Ace Odyssey Con in Madison WI</t>
  </si>
  <si>
    <t>Rewrite pages 1 and 2</t>
  </si>
  <si>
    <t>Edit prioritization;  ideas for next book. Comment on the purpose of each paragraph. Moved deleted descriptions here.</t>
  </si>
  <si>
    <t>Mentoring at SCORE</t>
  </si>
  <si>
    <t>Blog post</t>
  </si>
  <si>
    <t>Dropped 3 books off at Lit on Fire</t>
  </si>
  <si>
    <t>Chapter 1, 3</t>
  </si>
  <si>
    <t>Cleaning up opening scene, added Ron's blog post.</t>
  </si>
  <si>
    <t>State Taxes</t>
  </si>
  <si>
    <t>Chapter 4 Zombies Attack, Chap 5</t>
  </si>
  <si>
    <t>Editing with Grammarly</t>
  </si>
  <si>
    <t>Chapter 5 Manhattan</t>
  </si>
  <si>
    <t>Chapter6 Loch Lomond</t>
  </si>
  <si>
    <t>Chapter 7 Midley, 8 Gary, 9 Manhattan</t>
  </si>
  <si>
    <t>Adding character traits to Diane Newby and Vik Staskas</t>
  </si>
  <si>
    <t>Ideas for Undead Pirates, Zombie Privateers, Zombie Pirates</t>
  </si>
  <si>
    <t>Editing chapter 1, wording metaphors and similes</t>
  </si>
  <si>
    <t>Editing chapter 2, wording metaphors and similes</t>
  </si>
  <si>
    <t>Editing chapter 3, wording metaphors and similes</t>
  </si>
  <si>
    <t>Editing chapter 3, 4 wording metaphors and similes</t>
  </si>
  <si>
    <t>Editing chapter 4, 5 wording metaphors and similes</t>
  </si>
  <si>
    <t>Battle of Dayton, Battle of Manhattan</t>
  </si>
  <si>
    <t>Sam's cell phone, Livin' the Vida Loca</t>
  </si>
  <si>
    <t>Editing chapter 5 wording metaphors and similes</t>
  </si>
  <si>
    <t>Battle of Manhattan</t>
  </si>
  <si>
    <t>Chapter 6</t>
  </si>
  <si>
    <t>Loch Lomond</t>
  </si>
  <si>
    <t>Chapter 7 - Midley</t>
  </si>
  <si>
    <t>Chapter 7 - Midley, 8 - Gary</t>
  </si>
  <si>
    <t>Chapter 9 - Manhattan, Chapter 10 - Gulf of Mexico</t>
  </si>
  <si>
    <t>Chapter 10 - Gulf of Mexico, Chapter 11 - Washington DC</t>
  </si>
  <si>
    <t>MUM Final edits - comments</t>
  </si>
  <si>
    <t>Map of Loch Lomond</t>
  </si>
  <si>
    <t>Checking 'had' usage</t>
  </si>
  <si>
    <t>Fix final scene. Add cat's eye glasses description in chapter 1</t>
  </si>
  <si>
    <t>Review edits</t>
  </si>
  <si>
    <t>Totals for two drafts of M.U.M.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</si>
</sst>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h]:mm:ss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3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43" fontId="2" fillId="0" borderId="0" xfId="1" applyFont="1" applyAlignment="1">
      <alignment wrapText="1"/>
    </xf>
    <xf numFmtId="20" fontId="0" fillId="0" borderId="0" xfId="0" applyNumberFormat="1"/>
    <xf numFmtId="2" fontId="0" fillId="0" borderId="0" xfId="0" applyNumberFormat="1"/>
    <xf numFmtId="3" fontId="3" fillId="0" borderId="0" xfId="0" applyNumberFormat="1" applyFont="1"/>
    <xf numFmtId="2" fontId="3" fillId="0" borderId="0" xfId="0" applyNumberFormat="1" applyFont="1"/>
    <xf numFmtId="43" fontId="3" fillId="0" borderId="0" xfId="1" applyFont="1"/>
    <xf numFmtId="14" fontId="0" fillId="0" borderId="0" xfId="0" applyNumberFormat="1"/>
    <xf numFmtId="164" fontId="3" fillId="0" borderId="0" xfId="0" applyNumberFormat="1" applyFon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Fill="1" applyAlignment="1">
      <alignment wrapText="1"/>
    </xf>
    <xf numFmtId="3" fontId="0" fillId="0" borderId="0" xfId="0" applyNumberFormat="1" applyAlignment="1">
      <alignment wrapText="1"/>
    </xf>
    <xf numFmtId="43" fontId="3" fillId="2" borderId="0" xfId="1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wrapText="1"/>
    </xf>
  </cellXfs>
  <cellStyles count="3">
    <cellStyle name="Comma" xfId="1" builtinId="3"/>
    <cellStyle name="Normal" xfId="0" builtinId="0"/>
    <cellStyle name="Normal 2" xfId="2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relativeIndent="0" justifyLastLine="0" shrinkToFit="0" mergeCell="0" readingOrder="0"/>
    </dxf>
    <dxf>
      <alignment horizontal="general" vertical="bottom" textRotation="0" wrapText="1" indent="0" relativeIndent="0" justifyLastLine="0" shrinkToFit="0" mergeCell="0" readingOrder="0"/>
    </dxf>
    <dxf>
      <alignment horizontal="general" vertical="bottom" textRotation="0" wrapText="1" indent="0" relativeIndent="0" justifyLastLine="0" shrinkToFit="0" mergeCell="0" readingOrder="0"/>
    </dxf>
    <dxf>
      <numFmt numFmtId="25" formatCode="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" formatCode="0.00"/>
    </dxf>
    <dxf>
      <numFmt numFmtId="3" formatCode="#,##0"/>
    </dxf>
    <dxf>
      <numFmt numFmtId="3" formatCode="#,##0"/>
    </dxf>
    <dxf>
      <numFmt numFmtId="3" formatCode="#,##0"/>
    </dxf>
    <dxf>
      <numFmt numFmtId="25" formatCode="h:mm"/>
    </dxf>
    <dxf>
      <numFmt numFmtId="25" formatCode="h:mm"/>
    </dxf>
    <dxf>
      <numFmt numFmtId="25" formatCode="h:mm"/>
    </dxf>
    <dxf>
      <numFmt numFmtId="19" formatCode="m/d/yyyy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1" displayName="Table11" ref="A2:L388" totalsRowShown="0" headerRowDxfId="0">
  <autoFilter ref="A2:L388">
    <filterColumn colId="10"/>
  </autoFilter>
  <tableColumns count="12">
    <tableColumn id="1" name="Date " dataDxfId="12"/>
    <tableColumn id="2" name="Start " dataDxfId="11"/>
    <tableColumn id="3" name="End" dataDxfId="10"/>
    <tableColumn id="4" name="Duration" dataDxfId="9">
      <calculatedColumnFormula>(C3-B3)</calculatedColumnFormula>
    </tableColumn>
    <tableColumn id="5" name="Start Words" dataDxfId="8"/>
    <tableColumn id="6" name="End words" dataDxfId="7"/>
    <tableColumn id="7" name="Words" dataDxfId="6">
      <calculatedColumnFormula>F3-E3</calculatedColumnFormula>
    </tableColumn>
    <tableColumn id="8" name="Words/hour" dataDxfId="5">
      <calculatedColumnFormula>(G3/(HOUR(D3)+(MINUTE(D3)/60)))</calculatedColumnFormula>
    </tableColumn>
    <tableColumn id="9" name="Running total of words" dataDxfId="4" dataCellStyle="Comma"/>
    <tableColumn id="10" name="Running total of time" dataDxfId="3"/>
    <tableColumn id="11" name="Chapter" dataDxfId="2"/>
    <tableColumn id="12" name="Scene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8"/>
  <sheetViews>
    <sheetView tabSelected="1" workbookViewId="0">
      <pane ySplit="2" topLeftCell="A372" activePane="bottomLeft" state="frozen"/>
      <selection activeCell="Q1288" sqref="Q1288"/>
      <selection pane="bottomLeft" activeCell="A389" sqref="A389:XFD1958"/>
    </sheetView>
  </sheetViews>
  <sheetFormatPr defaultRowHeight="14.25"/>
  <cols>
    <col min="1" max="1" width="14.265625" bestFit="1" customWidth="1"/>
    <col min="4" max="4" width="12" bestFit="1" customWidth="1"/>
    <col min="5" max="5" width="13.73046875" customWidth="1"/>
    <col min="6" max="6" width="12.265625" style="1" customWidth="1"/>
    <col min="7" max="7" width="13.73046875" bestFit="1" customWidth="1"/>
    <col min="8" max="8" width="14" customWidth="1"/>
    <col min="9" max="9" width="23.86328125" style="2" customWidth="1"/>
    <col min="10" max="10" width="21.59765625" customWidth="1"/>
    <col min="11" max="11" width="28.3984375" style="3" customWidth="1"/>
    <col min="12" max="12" width="59.59765625" style="3" customWidth="1"/>
    <col min="13" max="13" width="23.73046875" customWidth="1"/>
  </cols>
  <sheetData>
    <row r="1" spans="1:15">
      <c r="A1" t="s">
        <v>0</v>
      </c>
      <c r="C1" t="s">
        <v>1</v>
      </c>
    </row>
    <row r="2" spans="1:15" s="3" customFormat="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4" t="s">
        <v>8</v>
      </c>
      <c r="H2" s="4" t="s">
        <v>9</v>
      </c>
      <c r="I2" s="6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</row>
    <row r="3" spans="1:15">
      <c r="A3" s="12">
        <v>42675</v>
      </c>
      <c r="B3" s="7">
        <v>0.47222222222222227</v>
      </c>
      <c r="C3" s="7">
        <v>0.49305555555555558</v>
      </c>
      <c r="D3" s="7">
        <f>(C3-B3)</f>
        <v>2.0833333333333315E-2</v>
      </c>
      <c r="E3">
        <v>817</v>
      </c>
      <c r="F3" s="1">
        <v>1099</v>
      </c>
      <c r="G3" s="1">
        <f>F3-E3</f>
        <v>282</v>
      </c>
      <c r="H3" s="8">
        <f>(G3/(HOUR(D3)+(MINUTE(D3)/60)))</f>
        <v>564</v>
      </c>
      <c r="K3" s="3" t="s">
        <v>18</v>
      </c>
      <c r="L3" s="3" t="s">
        <v>20</v>
      </c>
    </row>
    <row r="4" spans="1:15">
      <c r="B4" s="7">
        <v>0.49305555555555558</v>
      </c>
      <c r="C4" s="7">
        <v>0.51597222222222217</v>
      </c>
      <c r="D4" s="7">
        <f t="shared" ref="D4:D28" si="0">(C4-B4)</f>
        <v>2.2916666666666585E-2</v>
      </c>
      <c r="E4">
        <v>0</v>
      </c>
      <c r="F4" s="1">
        <v>576</v>
      </c>
      <c r="G4" s="1">
        <f>F4-E4</f>
        <v>576</v>
      </c>
      <c r="H4" s="8">
        <f>(G4/(HOUR(D4)+(MINUTE(D4)/60)))</f>
        <v>1047.2727272727273</v>
      </c>
      <c r="K4" s="3" t="s">
        <v>21</v>
      </c>
    </row>
    <row r="5" spans="1:15">
      <c r="B5" s="7">
        <v>0.58333333333333337</v>
      </c>
      <c r="C5" s="7">
        <v>0.64583333333333337</v>
      </c>
      <c r="D5" s="7">
        <f t="shared" si="0"/>
        <v>6.25E-2</v>
      </c>
      <c r="K5" s="3" t="s">
        <v>22</v>
      </c>
      <c r="L5" s="3" t="s">
        <v>23</v>
      </c>
    </row>
    <row r="6" spans="1:15">
      <c r="B6" s="7">
        <v>0.64583333333333337</v>
      </c>
      <c r="C6" s="7">
        <v>0.70347222222222217</v>
      </c>
      <c r="D6" s="7">
        <f t="shared" si="0"/>
        <v>5.7638888888888795E-2</v>
      </c>
      <c r="E6">
        <v>576</v>
      </c>
      <c r="F6" s="1">
        <v>1799</v>
      </c>
      <c r="G6" s="1">
        <f>F6-E6</f>
        <v>1223</v>
      </c>
      <c r="H6" s="8">
        <f>(G6/(HOUR(D6)+(MINUTE(D6)/60)))</f>
        <v>884.09638554216872</v>
      </c>
      <c r="K6" s="3" t="s">
        <v>21</v>
      </c>
      <c r="L6" s="3" t="s">
        <v>24</v>
      </c>
    </row>
    <row r="7" spans="1:15">
      <c r="D7" s="13">
        <f>SUM(D4:D6)</f>
        <v>0.14305555555555538</v>
      </c>
      <c r="G7" s="9">
        <f>SUM(G3:G6)</f>
        <v>2081</v>
      </c>
      <c r="H7" s="10">
        <f>(G7/(HOUR(D7)+(MINUTE(D7)/60)))</f>
        <v>606.11650485436894</v>
      </c>
      <c r="I7" s="11">
        <f>G7+I3</f>
        <v>2081</v>
      </c>
      <c r="J7" s="13">
        <f>D7+J3</f>
        <v>0.14305555555555538</v>
      </c>
    </row>
    <row r="8" spans="1:15">
      <c r="A8" s="12">
        <v>42676</v>
      </c>
      <c r="B8" s="7">
        <v>0.4375</v>
      </c>
      <c r="C8" s="7">
        <v>0.5</v>
      </c>
      <c r="D8" s="7">
        <f t="shared" si="0"/>
        <v>6.25E-2</v>
      </c>
      <c r="I8" s="11"/>
      <c r="J8" s="13"/>
      <c r="K8" s="3" t="s">
        <v>19</v>
      </c>
    </row>
    <row r="9" spans="1:15">
      <c r="B9" s="7">
        <v>0.53819444444444442</v>
      </c>
      <c r="C9" s="7">
        <v>0.60416666666666663</v>
      </c>
      <c r="D9" s="7">
        <f t="shared" si="0"/>
        <v>6.597222222222221E-2</v>
      </c>
      <c r="E9">
        <v>1804</v>
      </c>
      <c r="F9" s="1">
        <v>3467</v>
      </c>
      <c r="G9" s="1">
        <f>F9-E9</f>
        <v>1663</v>
      </c>
      <c r="H9" s="8">
        <f>(G9/(HOUR(D9)+(MINUTE(D9)/60)))</f>
        <v>1050.3157894736842</v>
      </c>
      <c r="I9" s="11"/>
      <c r="J9" s="13"/>
      <c r="K9" s="3" t="s">
        <v>21</v>
      </c>
    </row>
    <row r="10" spans="1:15">
      <c r="B10" s="7">
        <v>0.61458333333333337</v>
      </c>
      <c r="C10" s="7">
        <v>0.69791666666666663</v>
      </c>
      <c r="D10" s="7">
        <f t="shared" si="0"/>
        <v>8.3333333333333259E-2</v>
      </c>
      <c r="I10" s="11"/>
      <c r="J10" s="13"/>
      <c r="K10" s="3" t="s">
        <v>25</v>
      </c>
    </row>
    <row r="11" spans="1:15">
      <c r="B11" s="7"/>
      <c r="C11" s="7"/>
      <c r="D11" s="13">
        <f>SUM(D9:D9)</f>
        <v>6.597222222222221E-2</v>
      </c>
      <c r="G11" s="9">
        <f>SUM(G9:G10)</f>
        <v>1663</v>
      </c>
      <c r="H11" s="10">
        <f>(G11/(HOUR(D11)+(MINUTE(D11)/60)))</f>
        <v>1050.3157894736842</v>
      </c>
      <c r="I11" s="11">
        <f>G11+I7</f>
        <v>3744</v>
      </c>
      <c r="J11" s="13">
        <f>D11+J7</f>
        <v>0.20902777777777759</v>
      </c>
    </row>
    <row r="12" spans="1:15">
      <c r="A12" s="12">
        <v>42677</v>
      </c>
      <c r="B12" s="7">
        <v>0.54166666666666663</v>
      </c>
      <c r="C12" s="7">
        <v>0.58333333333333337</v>
      </c>
      <c r="D12" s="7">
        <f t="shared" si="0"/>
        <v>4.1666666666666741E-2</v>
      </c>
      <c r="J12" s="13"/>
      <c r="K12" s="3" t="s">
        <v>19</v>
      </c>
    </row>
    <row r="13" spans="1:15">
      <c r="B13" s="7">
        <v>0.58333333333333337</v>
      </c>
      <c r="C13" s="7">
        <v>0.59513888888888888</v>
      </c>
      <c r="D13" s="7">
        <f t="shared" si="0"/>
        <v>1.1805555555555514E-2</v>
      </c>
      <c r="E13">
        <v>1099</v>
      </c>
      <c r="F13" s="1">
        <v>1166</v>
      </c>
      <c r="G13" s="1">
        <f>F13-E13</f>
        <v>67</v>
      </c>
      <c r="H13" s="8">
        <f>(G13/(HOUR(D13)+(MINUTE(D13)/60)))</f>
        <v>236.47058823529412</v>
      </c>
      <c r="J13" s="13"/>
      <c r="K13" s="3" t="s">
        <v>26</v>
      </c>
    </row>
    <row r="14" spans="1:15">
      <c r="B14" s="7">
        <v>0.59513888888888888</v>
      </c>
      <c r="C14" s="7">
        <v>0.66666666666666663</v>
      </c>
      <c r="D14" s="7">
        <f t="shared" si="0"/>
        <v>7.1527777777777746E-2</v>
      </c>
      <c r="E14">
        <v>3467</v>
      </c>
      <c r="F14" s="1">
        <v>4971</v>
      </c>
      <c r="G14" s="1">
        <f>F14-E14</f>
        <v>1504</v>
      </c>
      <c r="H14" s="8">
        <f>(G14/(HOUR(D14)+(MINUTE(D14)/60)))</f>
        <v>876.11650485436883</v>
      </c>
      <c r="J14" s="13"/>
      <c r="K14" s="3" t="s">
        <v>27</v>
      </c>
    </row>
    <row r="15" spans="1:15">
      <c r="D15" s="13">
        <f>SUM(D13:D14)</f>
        <v>8.3333333333333259E-2</v>
      </c>
      <c r="G15" s="9">
        <f>SUM(G13:G14)</f>
        <v>1571</v>
      </c>
      <c r="H15" s="10">
        <f>(G15/(HOUR(D15)+(MINUTE(D15)/60)))</f>
        <v>785.5</v>
      </c>
      <c r="I15" s="11">
        <f>G15+I11</f>
        <v>5315</v>
      </c>
      <c r="J15" s="13">
        <f>D15+J11</f>
        <v>0.29236111111111085</v>
      </c>
    </row>
    <row r="16" spans="1:15">
      <c r="A16" s="12">
        <v>42678</v>
      </c>
      <c r="B16" s="7">
        <v>0.4291666666666667</v>
      </c>
      <c r="C16" s="7">
        <v>0.63750000000000007</v>
      </c>
      <c r="D16" s="7">
        <f t="shared" si="0"/>
        <v>0.20833333333333337</v>
      </c>
      <c r="J16" s="13"/>
      <c r="K16" s="14" t="s">
        <v>28</v>
      </c>
    </row>
    <row r="17" spans="1:12">
      <c r="A17" s="12">
        <v>42681</v>
      </c>
      <c r="B17" s="7">
        <v>0.40763888888888888</v>
      </c>
      <c r="C17" s="7">
        <v>0.41111111111111115</v>
      </c>
      <c r="D17" s="7">
        <f t="shared" si="0"/>
        <v>3.4722222222222654E-3</v>
      </c>
      <c r="E17" s="1">
        <v>1166</v>
      </c>
      <c r="F17" s="1">
        <v>1191</v>
      </c>
      <c r="G17" s="1">
        <f t="shared" ref="G17:G25" si="1">F17-E17</f>
        <v>25</v>
      </c>
      <c r="H17" s="8">
        <f t="shared" ref="H17:H29" si="2">(G17/(HOUR(D17)+(MINUTE(D17)/60)))</f>
        <v>300</v>
      </c>
      <c r="J17" s="13"/>
      <c r="K17" s="3" t="s">
        <v>26</v>
      </c>
    </row>
    <row r="18" spans="1:12">
      <c r="B18" s="7">
        <v>0.41111111111111115</v>
      </c>
      <c r="C18" s="7">
        <v>0.49305555555555558</v>
      </c>
      <c r="D18" s="7">
        <f t="shared" si="0"/>
        <v>8.1944444444444431E-2</v>
      </c>
      <c r="E18">
        <v>4971</v>
      </c>
      <c r="F18" s="1">
        <v>6709</v>
      </c>
      <c r="G18" s="1">
        <f t="shared" si="1"/>
        <v>1738</v>
      </c>
      <c r="H18" s="8">
        <f t="shared" si="2"/>
        <v>883.72881355932202</v>
      </c>
      <c r="J18" s="13"/>
      <c r="K18" s="14" t="s">
        <v>27</v>
      </c>
      <c r="L18" s="3" t="s">
        <v>29</v>
      </c>
    </row>
    <row r="19" spans="1:12">
      <c r="B19" s="7">
        <v>0.66666666666666663</v>
      </c>
      <c r="C19" s="7">
        <v>0.67638888888888893</v>
      </c>
      <c r="D19" s="7">
        <f t="shared" si="0"/>
        <v>9.7222222222222987E-3</v>
      </c>
      <c r="E19">
        <v>6709</v>
      </c>
      <c r="F19" s="1">
        <v>7324</v>
      </c>
      <c r="G19" s="1">
        <f t="shared" si="1"/>
        <v>615</v>
      </c>
      <c r="H19" s="8">
        <f t="shared" si="2"/>
        <v>2635.7142857142858</v>
      </c>
      <c r="J19" s="13"/>
      <c r="K19" s="14" t="s">
        <v>27</v>
      </c>
      <c r="L19" s="3" t="s">
        <v>30</v>
      </c>
    </row>
    <row r="20" spans="1:12">
      <c r="B20" s="7">
        <v>0.82291666666666663</v>
      </c>
      <c r="C20" s="7">
        <v>0.86458333333333337</v>
      </c>
      <c r="D20" s="7">
        <f t="shared" si="0"/>
        <v>4.1666666666666741E-2</v>
      </c>
      <c r="E20">
        <v>7324</v>
      </c>
      <c r="F20" s="1">
        <v>7942</v>
      </c>
      <c r="G20" s="1">
        <f t="shared" si="1"/>
        <v>618</v>
      </c>
      <c r="H20" s="8">
        <f t="shared" si="2"/>
        <v>618</v>
      </c>
      <c r="J20" s="13"/>
      <c r="K20" s="14" t="s">
        <v>27</v>
      </c>
      <c r="L20" s="3" t="s">
        <v>31</v>
      </c>
    </row>
    <row r="21" spans="1:12">
      <c r="B21" s="7">
        <v>0.86458333333333337</v>
      </c>
      <c r="C21" s="7">
        <v>0.8833333333333333</v>
      </c>
      <c r="D21" s="7">
        <f t="shared" si="0"/>
        <v>1.8749999999999933E-2</v>
      </c>
      <c r="E21">
        <v>1191</v>
      </c>
      <c r="F21" s="1">
        <v>1596</v>
      </c>
      <c r="G21" s="1">
        <f t="shared" si="1"/>
        <v>405</v>
      </c>
      <c r="H21" s="8">
        <f t="shared" si="2"/>
        <v>900</v>
      </c>
      <c r="J21" s="13"/>
      <c r="K21" s="3" t="s">
        <v>32</v>
      </c>
    </row>
    <row r="22" spans="1:12">
      <c r="D22" s="13">
        <f>SUM(D17:D21)</f>
        <v>0.15555555555555567</v>
      </c>
      <c r="G22" s="9">
        <f>SUM(G17:G21)</f>
        <v>3401</v>
      </c>
      <c r="H22" s="10">
        <f t="shared" si="2"/>
        <v>910.98214285714289</v>
      </c>
      <c r="I22" s="11">
        <f>G22+I15</f>
        <v>8716</v>
      </c>
      <c r="J22" s="13">
        <f>D22+J15</f>
        <v>0.44791666666666652</v>
      </c>
    </row>
    <row r="23" spans="1:12" ht="28.5">
      <c r="A23" s="12">
        <v>42682</v>
      </c>
      <c r="B23" s="7">
        <v>0.4375</v>
      </c>
      <c r="C23" s="7">
        <v>0.49583333333333335</v>
      </c>
      <c r="D23" s="7">
        <f t="shared" si="0"/>
        <v>5.8333333333333348E-2</v>
      </c>
      <c r="E23" s="1">
        <v>1596</v>
      </c>
      <c r="F23" s="1">
        <v>1598</v>
      </c>
      <c r="G23" s="1">
        <f t="shared" si="1"/>
        <v>2</v>
      </c>
      <c r="H23" s="8">
        <f t="shared" si="2"/>
        <v>1.4285714285714286</v>
      </c>
      <c r="J23" s="13"/>
      <c r="K23" s="3" t="s">
        <v>33</v>
      </c>
    </row>
    <row r="24" spans="1:12">
      <c r="B24" s="7">
        <v>0.49583333333333335</v>
      </c>
      <c r="C24" s="7">
        <v>0.49722222222222223</v>
      </c>
      <c r="D24" s="7">
        <f t="shared" si="0"/>
        <v>1.388888888888884E-3</v>
      </c>
      <c r="E24" s="1">
        <v>7942</v>
      </c>
      <c r="F24" s="1">
        <v>7962</v>
      </c>
      <c r="G24" s="1">
        <f t="shared" si="1"/>
        <v>20</v>
      </c>
      <c r="H24" s="8">
        <f t="shared" si="2"/>
        <v>600</v>
      </c>
      <c r="J24" s="13"/>
      <c r="K24" s="3" t="s">
        <v>34</v>
      </c>
    </row>
    <row r="25" spans="1:12">
      <c r="B25" s="7">
        <v>0.57500000000000007</v>
      </c>
      <c r="C25" s="7">
        <v>0.66180555555555554</v>
      </c>
      <c r="D25" s="7">
        <f t="shared" si="0"/>
        <v>8.6805555555555469E-2</v>
      </c>
      <c r="E25">
        <v>7962</v>
      </c>
      <c r="F25" s="1">
        <v>8860</v>
      </c>
      <c r="G25" s="1">
        <f t="shared" si="1"/>
        <v>898</v>
      </c>
      <c r="H25" s="8">
        <f t="shared" si="2"/>
        <v>431.03999999999996</v>
      </c>
      <c r="J25" s="13"/>
      <c r="K25" s="3" t="s">
        <v>35</v>
      </c>
      <c r="L25" s="14" t="s">
        <v>36</v>
      </c>
    </row>
    <row r="26" spans="1:12">
      <c r="D26" s="13">
        <f>SUM(D23:D25)</f>
        <v>0.1465277777777777</v>
      </c>
      <c r="G26" s="9">
        <f>SUM(G23:G25)</f>
        <v>920</v>
      </c>
      <c r="H26" s="10">
        <f t="shared" si="2"/>
        <v>261.61137440758296</v>
      </c>
      <c r="I26" s="11">
        <f>G26+I22</f>
        <v>9636</v>
      </c>
      <c r="J26" s="13">
        <f>D26+J22</f>
        <v>0.59444444444444422</v>
      </c>
    </row>
    <row r="27" spans="1:12">
      <c r="A27" s="12">
        <v>42683</v>
      </c>
      <c r="B27" s="7">
        <v>0.45833333333333331</v>
      </c>
      <c r="C27" s="7">
        <v>0.51388888888888895</v>
      </c>
      <c r="D27" s="7">
        <f t="shared" si="0"/>
        <v>5.5555555555555636E-2</v>
      </c>
      <c r="E27" s="1">
        <v>1598</v>
      </c>
      <c r="F27" s="1">
        <v>1689</v>
      </c>
      <c r="G27" s="1">
        <f>F27-E27</f>
        <v>91</v>
      </c>
      <c r="H27" s="8">
        <f t="shared" si="2"/>
        <v>68.25</v>
      </c>
      <c r="K27" s="3" t="s">
        <v>37</v>
      </c>
    </row>
    <row r="28" spans="1:12">
      <c r="B28" s="7">
        <v>0.51388888888888895</v>
      </c>
      <c r="C28" s="7">
        <v>0.70833333333333337</v>
      </c>
      <c r="D28" s="7">
        <f t="shared" si="0"/>
        <v>0.19444444444444442</v>
      </c>
      <c r="E28">
        <v>8860</v>
      </c>
      <c r="F28" s="1">
        <v>10368</v>
      </c>
      <c r="G28" s="1">
        <f>F28-E28</f>
        <v>1508</v>
      </c>
      <c r="H28" s="8">
        <f t="shared" si="2"/>
        <v>323.14285714285711</v>
      </c>
      <c r="K28" s="3" t="s">
        <v>34</v>
      </c>
      <c r="L28" s="3" t="s">
        <v>38</v>
      </c>
    </row>
    <row r="29" spans="1:12">
      <c r="D29" s="13">
        <f>SUM(D27:D28)</f>
        <v>0.25000000000000006</v>
      </c>
      <c r="G29" s="9">
        <f>SUM(G27:G28)</f>
        <v>1599</v>
      </c>
      <c r="H29" s="10">
        <f t="shared" si="2"/>
        <v>266.5</v>
      </c>
      <c r="I29" s="11">
        <f>G29+I26</f>
        <v>11235</v>
      </c>
      <c r="J29" s="13">
        <f>D29+J26</f>
        <v>0.84444444444444433</v>
      </c>
    </row>
    <row r="30" spans="1:12">
      <c r="A30" s="12">
        <v>42684</v>
      </c>
      <c r="B30" s="7">
        <v>0.39583333333333331</v>
      </c>
      <c r="C30" s="7">
        <v>0.48472222222222222</v>
      </c>
      <c r="D30" s="7">
        <f t="shared" ref="D30:D37" si="3">(C30-B30)</f>
        <v>8.8888888888888906E-2</v>
      </c>
      <c r="K30" s="3" t="s">
        <v>37</v>
      </c>
      <c r="L30" s="3" t="s">
        <v>39</v>
      </c>
    </row>
    <row r="31" spans="1:12">
      <c r="B31" s="7">
        <v>0.48472222222222222</v>
      </c>
      <c r="C31" s="7">
        <v>0.5</v>
      </c>
      <c r="D31" s="7">
        <f t="shared" si="3"/>
        <v>1.5277777777777779E-2</v>
      </c>
      <c r="E31" s="1">
        <v>10368</v>
      </c>
      <c r="F31" s="1">
        <v>10418</v>
      </c>
      <c r="G31" s="1">
        <f>F31-E31</f>
        <v>50</v>
      </c>
      <c r="H31" s="8">
        <f t="shared" ref="H31:H62" si="4">(G31/(HOUR(D31)+(MINUTE(D31)/60)))</f>
        <v>136.36363636363637</v>
      </c>
      <c r="K31" s="3" t="s">
        <v>34</v>
      </c>
      <c r="L31" s="14" t="s">
        <v>38</v>
      </c>
    </row>
    <row r="32" spans="1:12">
      <c r="B32" s="7">
        <v>0.51458333333333328</v>
      </c>
      <c r="C32" s="7">
        <v>0.54166666666666663</v>
      </c>
      <c r="D32" s="7">
        <f t="shared" si="3"/>
        <v>2.7083333333333348E-2</v>
      </c>
      <c r="E32">
        <v>10418</v>
      </c>
      <c r="F32" s="1">
        <v>10696</v>
      </c>
      <c r="G32" s="1">
        <f>F32-E32</f>
        <v>278</v>
      </c>
      <c r="H32" s="8">
        <f t="shared" si="4"/>
        <v>427.69230769230768</v>
      </c>
      <c r="K32" s="3" t="s">
        <v>34</v>
      </c>
      <c r="L32" s="3" t="s">
        <v>40</v>
      </c>
    </row>
    <row r="33" spans="1:12">
      <c r="B33" s="7">
        <v>0.54166666666666663</v>
      </c>
      <c r="C33" s="7">
        <v>0.58194444444444449</v>
      </c>
      <c r="D33" s="7">
        <f t="shared" si="3"/>
        <v>4.0277777777777857E-2</v>
      </c>
      <c r="E33">
        <v>1598</v>
      </c>
      <c r="F33" s="1">
        <v>1812</v>
      </c>
      <c r="G33" s="1">
        <f>F33-E33</f>
        <v>214</v>
      </c>
      <c r="H33" s="8">
        <f t="shared" si="4"/>
        <v>221.37931034482759</v>
      </c>
      <c r="K33" s="3" t="s">
        <v>41</v>
      </c>
      <c r="L33" s="3" t="s">
        <v>42</v>
      </c>
    </row>
    <row r="34" spans="1:12">
      <c r="B34" s="7">
        <v>0.58194444444444449</v>
      </c>
      <c r="C34" s="7">
        <v>0.625</v>
      </c>
      <c r="D34" s="7">
        <f t="shared" si="3"/>
        <v>4.3055555555555514E-2</v>
      </c>
      <c r="E34" s="1">
        <v>10696</v>
      </c>
      <c r="F34" s="1">
        <v>11658</v>
      </c>
      <c r="G34" s="1">
        <f>F34-E34</f>
        <v>962</v>
      </c>
      <c r="H34" s="8">
        <f t="shared" si="4"/>
        <v>930.96774193548379</v>
      </c>
    </row>
    <row r="35" spans="1:12">
      <c r="B35" s="7">
        <v>0.63888888888888895</v>
      </c>
      <c r="C35" s="7">
        <v>0.68472222222222223</v>
      </c>
      <c r="D35" s="7">
        <f t="shared" si="3"/>
        <v>4.5833333333333282E-2</v>
      </c>
      <c r="E35">
        <v>11658</v>
      </c>
      <c r="F35" s="1">
        <v>11846</v>
      </c>
      <c r="G35" s="1">
        <f>F35-E35</f>
        <v>188</v>
      </c>
      <c r="H35" s="8">
        <f t="shared" si="4"/>
        <v>170.90909090909091</v>
      </c>
    </row>
    <row r="36" spans="1:12">
      <c r="D36" s="13">
        <f>SUM(D30:D35)</f>
        <v>0.26041666666666669</v>
      </c>
      <c r="G36" s="9">
        <f>SUM(G31:G35)</f>
        <v>1692</v>
      </c>
      <c r="H36" s="10">
        <f t="shared" si="4"/>
        <v>270.72000000000003</v>
      </c>
      <c r="I36" s="11">
        <f>G36+I29</f>
        <v>12927</v>
      </c>
      <c r="J36" s="13">
        <f>D36+J29</f>
        <v>1.1048611111111111</v>
      </c>
    </row>
    <row r="37" spans="1:12">
      <c r="A37" s="12">
        <v>42689</v>
      </c>
      <c r="B37" s="7">
        <v>0.47083333333333338</v>
      </c>
      <c r="C37" s="7">
        <v>0.50069444444444444</v>
      </c>
      <c r="D37" s="7">
        <f t="shared" si="3"/>
        <v>2.9861111111111061E-2</v>
      </c>
      <c r="E37" s="1">
        <v>11846</v>
      </c>
      <c r="F37" s="1">
        <v>12850</v>
      </c>
      <c r="G37" s="1">
        <f>F37-E37</f>
        <v>1004</v>
      </c>
      <c r="H37" s="8">
        <f t="shared" si="4"/>
        <v>1400.9302325581396</v>
      </c>
      <c r="K37" s="14" t="s">
        <v>34</v>
      </c>
      <c r="L37" s="14" t="s">
        <v>43</v>
      </c>
    </row>
    <row r="38" spans="1:12">
      <c r="B38" s="7">
        <v>0.53819444444444442</v>
      </c>
      <c r="C38" s="7">
        <v>0.59722222222222221</v>
      </c>
      <c r="D38" s="7">
        <f>(C38-B38)</f>
        <v>5.902777777777779E-2</v>
      </c>
      <c r="E38">
        <v>12850</v>
      </c>
      <c r="F38" s="1">
        <v>13693</v>
      </c>
      <c r="G38" s="1">
        <f>F38-E38</f>
        <v>843</v>
      </c>
      <c r="H38" s="8">
        <f t="shared" si="4"/>
        <v>595.05882352941171</v>
      </c>
      <c r="L38" s="14" t="s">
        <v>44</v>
      </c>
    </row>
    <row r="39" spans="1:12">
      <c r="B39" s="7">
        <v>0.625</v>
      </c>
      <c r="C39" s="7">
        <v>0.6875</v>
      </c>
      <c r="D39" s="7">
        <f>(C39-B39)</f>
        <v>6.25E-2</v>
      </c>
      <c r="E39">
        <v>13693</v>
      </c>
      <c r="F39" s="1">
        <v>14770</v>
      </c>
      <c r="G39" s="1">
        <f>F39-E39</f>
        <v>1077</v>
      </c>
      <c r="H39" s="8">
        <f t="shared" si="4"/>
        <v>718</v>
      </c>
      <c r="L39" s="14" t="s">
        <v>40</v>
      </c>
    </row>
    <row r="40" spans="1:12">
      <c r="B40" s="7">
        <v>0.6875</v>
      </c>
      <c r="C40" s="7">
        <v>0.69444444444444453</v>
      </c>
      <c r="D40" s="7">
        <f>(C40-B40)</f>
        <v>6.9444444444445308E-3</v>
      </c>
      <c r="E40">
        <v>1812</v>
      </c>
      <c r="F40" s="1">
        <v>1860</v>
      </c>
      <c r="G40" s="1">
        <f>F40-E40</f>
        <v>48</v>
      </c>
      <c r="H40" s="8">
        <f t="shared" si="4"/>
        <v>288</v>
      </c>
      <c r="K40" s="3" t="s">
        <v>45</v>
      </c>
    </row>
    <row r="41" spans="1:12">
      <c r="D41" s="13">
        <f>SUM(D37:D40)</f>
        <v>0.15833333333333338</v>
      </c>
      <c r="G41" s="9">
        <f>SUM(G37:G40)</f>
        <v>2972</v>
      </c>
      <c r="H41" s="10">
        <f t="shared" si="4"/>
        <v>782.1052631578948</v>
      </c>
      <c r="I41" s="11">
        <f>G41+I36</f>
        <v>15899</v>
      </c>
      <c r="J41" s="13">
        <f>D41+J36</f>
        <v>1.2631944444444445</v>
      </c>
    </row>
    <row r="42" spans="1:12">
      <c r="A42" s="12">
        <v>42690</v>
      </c>
      <c r="B42" s="7">
        <v>0.375</v>
      </c>
      <c r="C42" s="7">
        <v>0.44930555555555557</v>
      </c>
      <c r="D42" s="7">
        <f>(C42-B42)</f>
        <v>7.4305555555555569E-2</v>
      </c>
      <c r="E42" s="1">
        <v>14770</v>
      </c>
      <c r="F42" s="1">
        <v>16415</v>
      </c>
      <c r="G42" s="1">
        <f>F42-E42</f>
        <v>1645</v>
      </c>
      <c r="H42" s="8">
        <f t="shared" si="4"/>
        <v>922.42990654205619</v>
      </c>
    </row>
    <row r="43" spans="1:12">
      <c r="B43" s="7">
        <v>0.63680555555555551</v>
      </c>
      <c r="C43" s="7">
        <v>0.66805555555555562</v>
      </c>
      <c r="D43" s="7">
        <f>(C43-B43)</f>
        <v>3.1250000000000111E-2</v>
      </c>
      <c r="E43" s="1">
        <v>16415</v>
      </c>
      <c r="F43" s="1">
        <v>16910</v>
      </c>
      <c r="G43" s="1">
        <f t="shared" ref="G43:G48" si="5">F43-E43</f>
        <v>495</v>
      </c>
      <c r="H43" s="8">
        <f t="shared" si="4"/>
        <v>660</v>
      </c>
    </row>
    <row r="44" spans="1:12">
      <c r="B44" s="7">
        <v>0.63680555555555551</v>
      </c>
      <c r="C44" s="7">
        <v>0.6694444444444444</v>
      </c>
      <c r="D44" s="7">
        <f>(C44-B44)</f>
        <v>3.2638888888888884E-2</v>
      </c>
      <c r="E44">
        <v>1860</v>
      </c>
      <c r="F44" s="1">
        <v>2014</v>
      </c>
      <c r="G44" s="1">
        <f t="shared" si="5"/>
        <v>154</v>
      </c>
      <c r="H44" s="8">
        <f t="shared" si="4"/>
        <v>196.59574468085106</v>
      </c>
    </row>
    <row r="45" spans="1:12">
      <c r="B45" s="7"/>
      <c r="C45" s="7"/>
      <c r="D45" s="13">
        <f>SUM(D42:D44)</f>
        <v>0.13819444444444456</v>
      </c>
      <c r="G45" s="9">
        <f>SUM(G42:G44)</f>
        <v>2294</v>
      </c>
      <c r="H45" s="10">
        <f t="shared" si="4"/>
        <v>691.65829145728651</v>
      </c>
      <c r="I45" s="11">
        <f>G45+I41</f>
        <v>18193</v>
      </c>
      <c r="J45" s="13">
        <f>D45+J41</f>
        <v>1.401388888888889</v>
      </c>
    </row>
    <row r="46" spans="1:12" ht="28.5">
      <c r="A46" s="12">
        <v>42691</v>
      </c>
      <c r="B46" s="7">
        <v>0.39583333333333331</v>
      </c>
      <c r="C46" s="7">
        <v>0.44930555555555557</v>
      </c>
      <c r="D46" s="7">
        <f>(C46-B46)</f>
        <v>5.3472222222222254E-2</v>
      </c>
      <c r="E46" s="1">
        <v>2014</v>
      </c>
      <c r="F46" s="1">
        <v>2062</v>
      </c>
      <c r="G46" s="1">
        <f t="shared" si="5"/>
        <v>48</v>
      </c>
      <c r="H46" s="8">
        <f t="shared" si="4"/>
        <v>37.402597402597408</v>
      </c>
      <c r="K46" s="3" t="s">
        <v>46</v>
      </c>
    </row>
    <row r="47" spans="1:12">
      <c r="B47" s="7">
        <v>0.44930555555555557</v>
      </c>
      <c r="C47" s="7">
        <v>0.50277777777777777</v>
      </c>
      <c r="D47" s="7">
        <f>(C47-B47)</f>
        <v>5.3472222222222199E-2</v>
      </c>
      <c r="E47" s="1">
        <v>16910</v>
      </c>
      <c r="F47" s="1">
        <v>17456</v>
      </c>
      <c r="G47" s="1">
        <f t="shared" si="5"/>
        <v>546</v>
      </c>
      <c r="H47" s="8">
        <f t="shared" si="4"/>
        <v>425.4545454545455</v>
      </c>
      <c r="K47" s="16" t="s">
        <v>47</v>
      </c>
    </row>
    <row r="48" spans="1:12">
      <c r="B48" s="7">
        <v>0.54236111111111118</v>
      </c>
      <c r="C48" s="7">
        <v>0.66666666666666663</v>
      </c>
      <c r="D48" s="7">
        <f>(C48-B48)</f>
        <v>0.12430555555555545</v>
      </c>
      <c r="E48" s="1">
        <v>17456</v>
      </c>
      <c r="F48" s="1">
        <v>20026</v>
      </c>
      <c r="G48" s="1">
        <f t="shared" si="5"/>
        <v>2570</v>
      </c>
      <c r="H48" s="8">
        <f t="shared" si="4"/>
        <v>861.45251396648041</v>
      </c>
      <c r="K48" s="14" t="s">
        <v>47</v>
      </c>
      <c r="L48" s="3" t="s">
        <v>48</v>
      </c>
    </row>
    <row r="49" spans="1:15">
      <c r="D49" s="13">
        <f>SUM(D46:D48)</f>
        <v>0.2312499999999999</v>
      </c>
      <c r="G49" s="9">
        <f>SUM(G46:G48)</f>
        <v>3164</v>
      </c>
      <c r="H49" s="10">
        <f t="shared" si="4"/>
        <v>570.09009009009014</v>
      </c>
      <c r="I49" s="11">
        <f>G49+I45</f>
        <v>21357</v>
      </c>
      <c r="J49" s="13">
        <f>D49+J45</f>
        <v>1.632638888888889</v>
      </c>
      <c r="K49" s="16" t="s">
        <v>49</v>
      </c>
      <c r="L49" s="3">
        <v>29974</v>
      </c>
      <c r="M49" t="s">
        <v>50</v>
      </c>
      <c r="N49" t="s">
        <v>51</v>
      </c>
      <c r="O49">
        <f>L49/8</f>
        <v>3746.75</v>
      </c>
    </row>
    <row r="50" spans="1:15" ht="28.5">
      <c r="A50" s="12">
        <v>42692</v>
      </c>
      <c r="B50" s="7">
        <v>0.42083333333333334</v>
      </c>
      <c r="C50" s="7">
        <v>0.49583333333333335</v>
      </c>
      <c r="D50" s="7">
        <f>(C50-B50)</f>
        <v>7.5000000000000011E-2</v>
      </c>
      <c r="E50" s="1">
        <v>2062</v>
      </c>
      <c r="F50" s="1">
        <v>2218</v>
      </c>
      <c r="G50" s="1">
        <f>F50-E50</f>
        <v>156</v>
      </c>
      <c r="H50" s="8">
        <f t="shared" si="4"/>
        <v>86.666666666666671</v>
      </c>
      <c r="K50" s="3" t="s">
        <v>52</v>
      </c>
    </row>
    <row r="51" spans="1:15">
      <c r="B51" s="7">
        <v>0.4465277777777778</v>
      </c>
      <c r="C51" s="7">
        <v>0.49583333333333335</v>
      </c>
      <c r="D51" s="7">
        <f>(C51-B51)</f>
        <v>4.9305555555555547E-2</v>
      </c>
      <c r="E51" s="1">
        <v>20026</v>
      </c>
      <c r="F51" s="1">
        <v>21393</v>
      </c>
      <c r="G51" s="1">
        <f>F51-E51</f>
        <v>1367</v>
      </c>
      <c r="H51" s="8">
        <f t="shared" si="4"/>
        <v>1155.2112676056338</v>
      </c>
      <c r="K51" s="16" t="s">
        <v>53</v>
      </c>
      <c r="L51" s="3" t="s">
        <v>54</v>
      </c>
    </row>
    <row r="52" spans="1:15">
      <c r="B52" s="7">
        <v>0.56944444444444442</v>
      </c>
      <c r="C52" s="7">
        <v>0.6875</v>
      </c>
      <c r="D52" s="7">
        <f>(C52-B52)</f>
        <v>0.11805555555555558</v>
      </c>
      <c r="E52" s="1">
        <v>21393</v>
      </c>
      <c r="F52" s="1">
        <v>23272</v>
      </c>
      <c r="G52" s="1">
        <f>F52-E52</f>
        <v>1879</v>
      </c>
      <c r="H52" s="8">
        <f t="shared" si="4"/>
        <v>663.17647058823525</v>
      </c>
      <c r="K52" s="16" t="s">
        <v>55</v>
      </c>
    </row>
    <row r="53" spans="1:15">
      <c r="D53" s="13">
        <f>SUM(D50:D52)</f>
        <v>0.24236111111111114</v>
      </c>
      <c r="G53" s="9">
        <f>SUM(G50:G52)</f>
        <v>3402</v>
      </c>
      <c r="H53" s="10">
        <f t="shared" si="4"/>
        <v>584.87106017191979</v>
      </c>
      <c r="I53" s="11">
        <f>G53+I49</f>
        <v>24759</v>
      </c>
      <c r="J53" s="13">
        <f>D53+J49</f>
        <v>1.875</v>
      </c>
      <c r="K53" s="16" t="s">
        <v>49</v>
      </c>
      <c r="L53" s="17">
        <f>50000-F52</f>
        <v>26728</v>
      </c>
      <c r="M53" t="s">
        <v>56</v>
      </c>
      <c r="N53" t="s">
        <v>51</v>
      </c>
      <c r="O53">
        <f>L53/7</f>
        <v>3818.2857142857142</v>
      </c>
    </row>
    <row r="54" spans="1:15">
      <c r="A54" s="12">
        <v>42694</v>
      </c>
      <c r="B54" s="7">
        <v>0.39583333333333331</v>
      </c>
      <c r="C54" s="7">
        <v>0.46319444444444446</v>
      </c>
      <c r="D54" s="7">
        <f>(C54-B54)</f>
        <v>6.7361111111111149E-2</v>
      </c>
      <c r="E54" s="1">
        <v>23272</v>
      </c>
      <c r="F54" s="1">
        <v>23482</v>
      </c>
      <c r="G54" s="1">
        <f>F54-E54</f>
        <v>210</v>
      </c>
      <c r="H54" s="8">
        <f t="shared" si="4"/>
        <v>129.89690721649484</v>
      </c>
      <c r="K54" s="16" t="s">
        <v>55</v>
      </c>
      <c r="L54" s="3" t="s">
        <v>57</v>
      </c>
    </row>
    <row r="55" spans="1:15">
      <c r="D55" s="13">
        <f>SUM(D54)</f>
        <v>6.7361111111111149E-2</v>
      </c>
      <c r="G55" s="9">
        <f>SUM(G54)</f>
        <v>210</v>
      </c>
      <c r="H55" s="10">
        <f t="shared" si="4"/>
        <v>129.89690721649484</v>
      </c>
      <c r="I55" s="11">
        <f>G55+I53</f>
        <v>24969</v>
      </c>
      <c r="J55" s="13">
        <f>D55+J53</f>
        <v>1.9423611111111112</v>
      </c>
      <c r="K55" s="16" t="s">
        <v>49</v>
      </c>
      <c r="L55" s="17">
        <f>50000-F54</f>
        <v>26518</v>
      </c>
      <c r="M55" t="s">
        <v>58</v>
      </c>
      <c r="N55" t="s">
        <v>51</v>
      </c>
      <c r="O55">
        <f>L55/6</f>
        <v>4419.666666666667</v>
      </c>
    </row>
    <row r="56" spans="1:15">
      <c r="A56" s="12">
        <v>42695</v>
      </c>
      <c r="B56" s="7">
        <v>0.41111111111111115</v>
      </c>
      <c r="C56" s="7">
        <v>0.44722222222222219</v>
      </c>
      <c r="D56" s="7">
        <f>(C56-B56)</f>
        <v>3.6111111111111038E-2</v>
      </c>
      <c r="E56" s="1">
        <v>23482</v>
      </c>
      <c r="F56" s="1">
        <v>23482</v>
      </c>
      <c r="G56" s="1">
        <f>F56-E56</f>
        <v>0</v>
      </c>
      <c r="H56" s="8">
        <f t="shared" si="4"/>
        <v>0</v>
      </c>
      <c r="K56" s="3" t="s">
        <v>59</v>
      </c>
    </row>
    <row r="57" spans="1:15">
      <c r="B57" s="7">
        <v>0.44722222222222219</v>
      </c>
      <c r="C57" s="7">
        <v>0.47847222222222219</v>
      </c>
      <c r="D57" s="7">
        <f>(C57-B57)</f>
        <v>3.125E-2</v>
      </c>
      <c r="E57" s="1">
        <v>23482</v>
      </c>
      <c r="F57" s="1">
        <v>24201</v>
      </c>
      <c r="G57" s="1">
        <f>F57-E57</f>
        <v>719</v>
      </c>
      <c r="H57" s="8">
        <f t="shared" si="4"/>
        <v>958.66666666666663</v>
      </c>
      <c r="K57" s="16" t="s">
        <v>55</v>
      </c>
    </row>
    <row r="58" spans="1:15">
      <c r="B58" s="7">
        <v>0.52083333333333337</v>
      </c>
      <c r="C58" s="7">
        <v>0.58472222222222225</v>
      </c>
      <c r="D58" s="7">
        <f>(C58-B58)</f>
        <v>6.3888888888888884E-2</v>
      </c>
      <c r="E58" s="1">
        <v>24201</v>
      </c>
      <c r="F58" s="1">
        <v>25012</v>
      </c>
      <c r="G58" s="1">
        <f>F58-E58</f>
        <v>811</v>
      </c>
      <c r="H58" s="8">
        <f t="shared" si="4"/>
        <v>528.91304347826087</v>
      </c>
      <c r="K58" s="16" t="s">
        <v>55</v>
      </c>
    </row>
    <row r="59" spans="1:15">
      <c r="B59" s="7">
        <v>0.6</v>
      </c>
      <c r="C59" s="7">
        <v>0.73472222222222217</v>
      </c>
      <c r="D59" s="7">
        <f>(C59-B59)</f>
        <v>0.13472222222222219</v>
      </c>
      <c r="E59" s="1">
        <v>25012</v>
      </c>
      <c r="F59" s="1">
        <v>26651</v>
      </c>
      <c r="G59" s="1">
        <f>F59-E59</f>
        <v>1639</v>
      </c>
      <c r="H59" s="8">
        <f t="shared" si="4"/>
        <v>506.90721649484533</v>
      </c>
      <c r="K59" s="14" t="s">
        <v>55</v>
      </c>
    </row>
    <row r="60" spans="1:15">
      <c r="B60" s="7">
        <v>0.73472222222222217</v>
      </c>
      <c r="C60" s="7">
        <v>0.78263888888888899</v>
      </c>
      <c r="D60" s="7">
        <f>(C60-B60)</f>
        <v>4.7916666666666829E-2</v>
      </c>
      <c r="E60" s="1">
        <v>2218</v>
      </c>
      <c r="F60" s="1">
        <v>2279</v>
      </c>
      <c r="G60" s="1">
        <f>F60-E60</f>
        <v>61</v>
      </c>
      <c r="H60" s="8">
        <f t="shared" si="4"/>
        <v>53.04347826086957</v>
      </c>
      <c r="K60" s="16" t="s">
        <v>60</v>
      </c>
    </row>
    <row r="61" spans="1:15">
      <c r="D61" s="13">
        <f>SUM(D56:D60)</f>
        <v>0.31388888888888894</v>
      </c>
      <c r="G61" s="9">
        <f>SUM(G56:G60)</f>
        <v>3230</v>
      </c>
      <c r="H61" s="10">
        <f t="shared" si="4"/>
        <v>428.76106194690266</v>
      </c>
      <c r="I61" s="11">
        <f>G61+I55</f>
        <v>28199</v>
      </c>
      <c r="J61" s="13">
        <f>D61+J55</f>
        <v>2.2562500000000001</v>
      </c>
      <c r="K61" s="16" t="s">
        <v>49</v>
      </c>
      <c r="L61" s="17">
        <f>50000-F59</f>
        <v>23349</v>
      </c>
      <c r="M61" t="s">
        <v>58</v>
      </c>
      <c r="N61" t="s">
        <v>51</v>
      </c>
      <c r="O61">
        <f>L61/5</f>
        <v>4669.8</v>
      </c>
    </row>
    <row r="62" spans="1:15">
      <c r="A62" s="12">
        <v>42696</v>
      </c>
      <c r="B62" s="7">
        <v>0.40277777777777773</v>
      </c>
      <c r="C62" s="7">
        <v>0.4375</v>
      </c>
      <c r="D62" s="7">
        <f t="shared" ref="D62:D67" si="6">(C62-B62)</f>
        <v>3.4722222222222265E-2</v>
      </c>
      <c r="E62" s="1">
        <v>26651</v>
      </c>
      <c r="F62" s="1">
        <v>27077</v>
      </c>
      <c r="G62" s="1">
        <f>F62-E62</f>
        <v>426</v>
      </c>
      <c r="H62" s="8">
        <f t="shared" si="4"/>
        <v>511.2</v>
      </c>
      <c r="K62" s="14" t="s">
        <v>61</v>
      </c>
      <c r="L62" s="3" t="s">
        <v>62</v>
      </c>
    </row>
    <row r="63" spans="1:15" ht="28.5">
      <c r="B63" s="7">
        <v>0.4375</v>
      </c>
      <c r="C63" s="7">
        <v>0.46875</v>
      </c>
      <c r="D63" s="7">
        <f t="shared" si="6"/>
        <v>3.125E-2</v>
      </c>
      <c r="K63" s="14" t="s">
        <v>63</v>
      </c>
    </row>
    <row r="64" spans="1:15" ht="28.5">
      <c r="B64" s="7">
        <v>0.54166666666666663</v>
      </c>
      <c r="C64" s="7">
        <v>0.59791666666666665</v>
      </c>
      <c r="D64" s="7">
        <f t="shared" si="6"/>
        <v>5.6250000000000022E-2</v>
      </c>
      <c r="K64" s="3" t="s">
        <v>64</v>
      </c>
    </row>
    <row r="65" spans="1:15">
      <c r="B65" s="7">
        <v>0.59791666666666665</v>
      </c>
      <c r="C65" s="7">
        <v>0.63958333333333328</v>
      </c>
      <c r="D65" s="7">
        <f t="shared" si="6"/>
        <v>4.166666666666663E-2</v>
      </c>
      <c r="K65" s="14" t="s">
        <v>65</v>
      </c>
      <c r="L65" s="17">
        <f>50000-F67</f>
        <v>19789</v>
      </c>
      <c r="M65" t="s">
        <v>58</v>
      </c>
      <c r="N65" t="s">
        <v>51</v>
      </c>
      <c r="O65">
        <f>L65/5</f>
        <v>3957.8</v>
      </c>
    </row>
    <row r="66" spans="1:15">
      <c r="B66" s="7">
        <v>0.63958333333333328</v>
      </c>
      <c r="C66" s="7">
        <v>0.6875</v>
      </c>
      <c r="D66" s="7">
        <f t="shared" si="6"/>
        <v>4.7916666666666718E-2</v>
      </c>
      <c r="E66" s="1">
        <v>27077</v>
      </c>
      <c r="F66" s="1">
        <v>28400</v>
      </c>
      <c r="G66" s="1">
        <f>F66-E66</f>
        <v>1323</v>
      </c>
      <c r="H66" s="8">
        <f>(G66/(HOUR(D66)+(MINUTE(D66)/60)))</f>
        <v>1150.4347826086957</v>
      </c>
      <c r="L66" s="14" t="s">
        <v>66</v>
      </c>
    </row>
    <row r="67" spans="1:15">
      <c r="B67" s="7">
        <v>0.85416666666666663</v>
      </c>
      <c r="C67" s="7">
        <v>0.92222222222222217</v>
      </c>
      <c r="D67" s="7">
        <f t="shared" si="6"/>
        <v>6.8055555555555536E-2</v>
      </c>
      <c r="E67">
        <v>28400</v>
      </c>
      <c r="F67" s="1">
        <v>30211</v>
      </c>
      <c r="G67" s="1">
        <f>F67-E67</f>
        <v>1811</v>
      </c>
      <c r="H67" s="8">
        <f>(G67/(HOUR(D67)+(MINUTE(D67)/60)))</f>
        <v>1108.7755102040817</v>
      </c>
      <c r="L67" s="14" t="s">
        <v>67</v>
      </c>
    </row>
    <row r="68" spans="1:15">
      <c r="D68" s="13">
        <f>SUM(D62:D67)</f>
        <v>0.27986111111111117</v>
      </c>
      <c r="G68" s="9">
        <f>SUM(G62:G67)</f>
        <v>3560</v>
      </c>
      <c r="H68" s="10">
        <f>(G68/(HOUR(D68)+(MINUTE(D68)/60)))</f>
        <v>530.02481389578168</v>
      </c>
      <c r="I68" s="11">
        <f>G68+I61</f>
        <v>31759</v>
      </c>
      <c r="J68" s="13">
        <f>D68+J61</f>
        <v>2.5361111111111114</v>
      </c>
      <c r="L68" s="14" t="s">
        <v>68</v>
      </c>
    </row>
    <row r="69" spans="1:15">
      <c r="L69" s="14" t="s">
        <v>69</v>
      </c>
    </row>
    <row r="70" spans="1:15">
      <c r="L70" s="14" t="s">
        <v>70</v>
      </c>
    </row>
    <row r="71" spans="1:15">
      <c r="L71" s="14" t="s">
        <v>71</v>
      </c>
    </row>
    <row r="72" spans="1:15" ht="28.5">
      <c r="K72" s="3" t="s">
        <v>72</v>
      </c>
      <c r="L72" s="3" t="s">
        <v>73</v>
      </c>
    </row>
    <row r="73" spans="1:15">
      <c r="A73" s="12">
        <v>42697</v>
      </c>
      <c r="B73" s="7">
        <v>0.4375</v>
      </c>
      <c r="C73" s="7">
        <v>0.46180555555555558</v>
      </c>
      <c r="D73" s="7">
        <f>(C73-B73)</f>
        <v>2.430555555555558E-2</v>
      </c>
      <c r="K73" s="3" t="s">
        <v>74</v>
      </c>
    </row>
    <row r="74" spans="1:15" ht="28.5">
      <c r="B74" s="7">
        <v>0.46180555555555558</v>
      </c>
      <c r="C74" s="7">
        <v>0.46249999999999997</v>
      </c>
      <c r="D74" s="7">
        <f>(C74-B74)</f>
        <v>6.9444444444438647E-4</v>
      </c>
      <c r="E74" s="1">
        <v>30211</v>
      </c>
      <c r="F74" s="1">
        <v>30211</v>
      </c>
      <c r="G74" s="1">
        <f>F74-E74</f>
        <v>0</v>
      </c>
      <c r="H74" s="8">
        <f t="shared" ref="H74:H92" si="7">(G74/(HOUR(D74)+(MINUTE(D74)/60)))</f>
        <v>0</v>
      </c>
      <c r="K74" s="3" t="s">
        <v>72</v>
      </c>
      <c r="L74" s="3" t="s">
        <v>73</v>
      </c>
    </row>
    <row r="75" spans="1:15" ht="28.5">
      <c r="A75" s="12">
        <v>42699</v>
      </c>
      <c r="B75" s="7">
        <v>0.65277777777777779</v>
      </c>
      <c r="C75" s="7">
        <v>0.66597222222222219</v>
      </c>
      <c r="D75" s="7">
        <f>(C75-B75)</f>
        <v>1.3194444444444398E-2</v>
      </c>
      <c r="E75" s="1">
        <v>30211</v>
      </c>
      <c r="F75" s="1">
        <v>30385</v>
      </c>
      <c r="G75" s="1">
        <f>F75-E75</f>
        <v>174</v>
      </c>
      <c r="H75" s="8">
        <f t="shared" si="7"/>
        <v>549.47368421052636</v>
      </c>
      <c r="K75" s="3" t="s">
        <v>72</v>
      </c>
      <c r="L75" s="14" t="s">
        <v>73</v>
      </c>
    </row>
    <row r="76" spans="1:15">
      <c r="B76" s="7">
        <v>0.64930555555555558</v>
      </c>
      <c r="C76" s="7">
        <v>0.66666666666666663</v>
      </c>
      <c r="D76" s="7">
        <f>(C76-B76)</f>
        <v>1.7361111111111049E-2</v>
      </c>
      <c r="E76" s="1">
        <v>2218</v>
      </c>
      <c r="F76" s="1">
        <v>2309</v>
      </c>
      <c r="G76" s="1">
        <f>F76-E76</f>
        <v>91</v>
      </c>
      <c r="H76" s="8">
        <f t="shared" si="7"/>
        <v>218.39999999999998</v>
      </c>
      <c r="K76" s="3" t="s">
        <v>75</v>
      </c>
    </row>
    <row r="77" spans="1:15">
      <c r="B77" s="7"/>
      <c r="C77" s="7"/>
      <c r="D77" s="13">
        <f>SUM(D71:D76)</f>
        <v>5.5555555555555414E-2</v>
      </c>
      <c r="G77" s="9">
        <f>SUM(G71:G76)</f>
        <v>265</v>
      </c>
      <c r="H77" s="10">
        <f t="shared" si="7"/>
        <v>198.75</v>
      </c>
      <c r="I77" s="11">
        <f>G77+I68</f>
        <v>32024</v>
      </c>
      <c r="J77" s="13">
        <f>D77+J68</f>
        <v>2.5916666666666668</v>
      </c>
    </row>
    <row r="78" spans="1:15">
      <c r="A78" s="12">
        <v>42701</v>
      </c>
      <c r="B78" s="7">
        <v>0.50624999999999998</v>
      </c>
      <c r="C78" s="7">
        <v>0.71111111111111114</v>
      </c>
      <c r="D78" s="7">
        <f>(C78-B78)</f>
        <v>0.20486111111111116</v>
      </c>
      <c r="E78" s="1">
        <v>30385</v>
      </c>
      <c r="F78" s="1">
        <v>31879</v>
      </c>
      <c r="G78" s="1">
        <f>F78-E78</f>
        <v>1494</v>
      </c>
      <c r="H78" s="8">
        <f t="shared" si="7"/>
        <v>303.86440677966101</v>
      </c>
      <c r="K78" s="3" t="s">
        <v>72</v>
      </c>
      <c r="L78" s="14" t="s">
        <v>76</v>
      </c>
    </row>
    <row r="79" spans="1:15">
      <c r="B79" s="7">
        <v>0.7944444444444444</v>
      </c>
      <c r="C79" s="7">
        <v>0.83333333333333337</v>
      </c>
      <c r="D79" s="7">
        <f>(C79-B79)</f>
        <v>3.8888888888888973E-2</v>
      </c>
      <c r="E79" s="1">
        <v>31879</v>
      </c>
      <c r="F79" s="1">
        <v>32274</v>
      </c>
      <c r="G79" s="1">
        <f>F79-E79</f>
        <v>395</v>
      </c>
      <c r="H79" s="8">
        <f t="shared" si="7"/>
        <v>423.21428571428572</v>
      </c>
      <c r="L79" s="3" t="s">
        <v>77</v>
      </c>
    </row>
    <row r="80" spans="1:15">
      <c r="D80" s="13">
        <f>SUM(D78:D79)</f>
        <v>0.24375000000000013</v>
      </c>
      <c r="G80" s="9">
        <f>SUM(G78:G79)</f>
        <v>1889</v>
      </c>
      <c r="H80" s="10">
        <f t="shared" si="7"/>
        <v>322.90598290598291</v>
      </c>
      <c r="I80" s="11">
        <f>G80+I77</f>
        <v>33913</v>
      </c>
      <c r="J80" s="13">
        <f>D80+J77</f>
        <v>2.8354166666666671</v>
      </c>
    </row>
    <row r="81" spans="1:12">
      <c r="A81" s="12">
        <v>42701</v>
      </c>
      <c r="B81" s="7">
        <v>0.42222222222222222</v>
      </c>
      <c r="C81" s="7">
        <v>0.46736111111111112</v>
      </c>
      <c r="D81" s="7">
        <f>(C81-B81)</f>
        <v>4.5138888888888895E-2</v>
      </c>
      <c r="E81" s="1">
        <v>32274</v>
      </c>
      <c r="F81" s="1">
        <v>33531</v>
      </c>
      <c r="G81" s="1">
        <f>F81-E81</f>
        <v>1257</v>
      </c>
      <c r="H81" s="8">
        <f t="shared" si="7"/>
        <v>1160.3076923076924</v>
      </c>
      <c r="K81" s="3" t="s">
        <v>72</v>
      </c>
      <c r="L81" s="3" t="s">
        <v>77</v>
      </c>
    </row>
    <row r="82" spans="1:12">
      <c r="B82" s="7">
        <v>0.58958333333333335</v>
      </c>
      <c r="C82" s="7">
        <v>0.60416666666666663</v>
      </c>
      <c r="D82" s="7">
        <f>(C82-B82)</f>
        <v>1.4583333333333282E-2</v>
      </c>
      <c r="E82" s="1">
        <v>33531</v>
      </c>
      <c r="F82" s="1">
        <v>33599</v>
      </c>
      <c r="G82" s="1">
        <f>F82-E82</f>
        <v>68</v>
      </c>
      <c r="H82" s="8">
        <f t="shared" si="7"/>
        <v>194.28571428571431</v>
      </c>
      <c r="K82" s="3" t="s">
        <v>72</v>
      </c>
      <c r="L82" s="3" t="s">
        <v>77</v>
      </c>
    </row>
    <row r="83" spans="1:12">
      <c r="A83" s="12">
        <v>42702</v>
      </c>
      <c r="B83" s="7">
        <v>0.60416666666666663</v>
      </c>
      <c r="C83" s="7">
        <v>0.625</v>
      </c>
      <c r="D83" s="7">
        <f>(C83-B83)</f>
        <v>2.083333333333337E-2</v>
      </c>
      <c r="E83" s="1">
        <v>2309</v>
      </c>
      <c r="F83" s="1">
        <v>2536</v>
      </c>
      <c r="G83" s="1">
        <f>F83-E83</f>
        <v>227</v>
      </c>
      <c r="H83" s="8">
        <f t="shared" si="7"/>
        <v>454</v>
      </c>
      <c r="L83" s="3" t="s">
        <v>78</v>
      </c>
    </row>
    <row r="84" spans="1:12">
      <c r="B84" s="7">
        <v>0.58958333333333335</v>
      </c>
      <c r="C84" s="7">
        <v>0.60416666666666663</v>
      </c>
      <c r="D84" s="7">
        <f>(C84-B84)</f>
        <v>1.4583333333333282E-2</v>
      </c>
      <c r="E84" s="1">
        <v>33531</v>
      </c>
      <c r="F84" s="1">
        <v>33563</v>
      </c>
      <c r="G84" s="1">
        <f>F84-E84</f>
        <v>32</v>
      </c>
      <c r="H84" s="8">
        <f t="shared" si="7"/>
        <v>91.428571428571431</v>
      </c>
      <c r="K84" s="3" t="s">
        <v>72</v>
      </c>
      <c r="L84" s="3" t="s">
        <v>77</v>
      </c>
    </row>
    <row r="85" spans="1:12">
      <c r="D85" s="13">
        <f>SUM(D81:D84)</f>
        <v>9.5138888888888828E-2</v>
      </c>
      <c r="G85" s="9">
        <f>SUM(G81:G84)</f>
        <v>1584</v>
      </c>
      <c r="H85" s="10">
        <f t="shared" si="7"/>
        <v>693.72262773722628</v>
      </c>
      <c r="I85" s="11">
        <f>G85+I80</f>
        <v>35497</v>
      </c>
      <c r="J85" s="13">
        <f>D85+J80</f>
        <v>2.9305555555555558</v>
      </c>
    </row>
    <row r="86" spans="1:12">
      <c r="A86" s="12">
        <v>42703</v>
      </c>
      <c r="B86" s="7">
        <v>0.59166666666666667</v>
      </c>
      <c r="C86" s="7">
        <v>0.59722222222222221</v>
      </c>
      <c r="D86" s="7">
        <f>(C86-B86)</f>
        <v>5.5555555555555358E-3</v>
      </c>
      <c r="E86" s="1">
        <v>2536</v>
      </c>
      <c r="F86" s="1">
        <v>2665</v>
      </c>
      <c r="G86" s="1">
        <f>F86-E86</f>
        <v>129</v>
      </c>
      <c r="H86" s="8">
        <f t="shared" si="7"/>
        <v>967.5</v>
      </c>
      <c r="K86" s="3" t="s">
        <v>79</v>
      </c>
    </row>
    <row r="87" spans="1:12">
      <c r="B87" s="7">
        <v>0.58958333333333335</v>
      </c>
      <c r="C87" s="7">
        <v>0.60416666666666663</v>
      </c>
      <c r="D87" s="7">
        <f>(C87-B87)</f>
        <v>1.4583333333333282E-2</v>
      </c>
      <c r="E87" s="1">
        <v>33531</v>
      </c>
      <c r="F87" s="1">
        <v>33563</v>
      </c>
      <c r="G87" s="1">
        <f>F87-E87</f>
        <v>32</v>
      </c>
      <c r="H87" s="8">
        <f t="shared" si="7"/>
        <v>91.428571428571431</v>
      </c>
    </row>
    <row r="88" spans="1:12">
      <c r="B88" s="7">
        <v>0.625</v>
      </c>
      <c r="C88" s="7">
        <v>0.63541666666666663</v>
      </c>
      <c r="D88" s="7">
        <f>(C88-B88)</f>
        <v>1.041666666666663E-2</v>
      </c>
      <c r="E88" s="1">
        <v>2536</v>
      </c>
      <c r="F88" s="1">
        <v>2928</v>
      </c>
      <c r="G88" s="1">
        <f>F88-E88</f>
        <v>392</v>
      </c>
      <c r="H88" s="8">
        <f t="shared" si="7"/>
        <v>1568</v>
      </c>
    </row>
    <row r="89" spans="1:12">
      <c r="B89" s="7">
        <v>0.63611111111111118</v>
      </c>
      <c r="C89" s="7">
        <v>0.6645833333333333</v>
      </c>
      <c r="D89" s="7">
        <f>(C89-B89)</f>
        <v>2.8472222222222121E-2</v>
      </c>
      <c r="E89" s="1">
        <v>33563</v>
      </c>
      <c r="F89" s="1">
        <v>34407</v>
      </c>
      <c r="G89" s="1">
        <f>F89-E89</f>
        <v>844</v>
      </c>
      <c r="H89" s="8">
        <f t="shared" si="7"/>
        <v>1235.1219512195121</v>
      </c>
      <c r="K89" s="3" t="s">
        <v>79</v>
      </c>
      <c r="L89" s="14" t="s">
        <v>80</v>
      </c>
    </row>
    <row r="90" spans="1:12">
      <c r="B90" s="7"/>
      <c r="C90" s="7"/>
      <c r="D90" s="13">
        <f>SUM(D86:D89)</f>
        <v>5.9027777777777568E-2</v>
      </c>
      <c r="G90" s="9">
        <f>SUM(G86:G89)</f>
        <v>1397</v>
      </c>
      <c r="H90" s="10">
        <f t="shared" si="7"/>
        <v>986.11764705882342</v>
      </c>
      <c r="I90" s="11">
        <f>G90+I85</f>
        <v>36894</v>
      </c>
      <c r="J90" s="13">
        <f>D90+J85</f>
        <v>2.9895833333333335</v>
      </c>
      <c r="L90" s="3" t="s">
        <v>81</v>
      </c>
    </row>
    <row r="91" spans="1:12">
      <c r="A91" s="12">
        <v>42704</v>
      </c>
      <c r="B91" s="7">
        <v>0.63611111111111118</v>
      </c>
      <c r="C91" s="7">
        <v>0.6645833333333333</v>
      </c>
      <c r="D91" s="7">
        <f>(C91-B91)</f>
        <v>2.8472222222222121E-2</v>
      </c>
      <c r="E91" s="1">
        <v>33563</v>
      </c>
      <c r="F91" s="1">
        <v>34407</v>
      </c>
      <c r="G91" s="1">
        <f>F91-E91</f>
        <v>844</v>
      </c>
      <c r="H91" s="8">
        <f t="shared" si="7"/>
        <v>1235.1219512195121</v>
      </c>
      <c r="K91" s="3" t="s">
        <v>79</v>
      </c>
      <c r="L91" s="3" t="s">
        <v>81</v>
      </c>
    </row>
    <row r="92" spans="1:12">
      <c r="A92" s="12"/>
      <c r="B92" s="7"/>
      <c r="C92" s="7"/>
      <c r="D92" s="13">
        <f>SUM(D91:D91)</f>
        <v>2.8472222222222121E-2</v>
      </c>
      <c r="G92" s="9">
        <f>SUM(G91:G91)</f>
        <v>844</v>
      </c>
      <c r="H92" s="10">
        <f t="shared" si="7"/>
        <v>1235.1219512195121</v>
      </c>
      <c r="I92" s="11">
        <f>G92+I90</f>
        <v>37738</v>
      </c>
      <c r="J92" s="13">
        <f>D92+J90</f>
        <v>3.0180555555555557</v>
      </c>
    </row>
    <row r="93" spans="1:12">
      <c r="A93" s="12">
        <v>42705</v>
      </c>
      <c r="B93" s="7">
        <v>0.375</v>
      </c>
      <c r="C93" s="7">
        <v>0.44791666666666669</v>
      </c>
      <c r="D93" s="7">
        <f>(C93-B93)</f>
        <v>7.2916666666666685E-2</v>
      </c>
      <c r="K93" s="3" t="s">
        <v>59</v>
      </c>
    </row>
    <row r="94" spans="1:12">
      <c r="B94" s="7">
        <v>0.4458333333333333</v>
      </c>
      <c r="C94" s="7">
        <v>0.48819444444444443</v>
      </c>
      <c r="D94" s="7">
        <f>(C94-B94)</f>
        <v>4.2361111111111127E-2</v>
      </c>
      <c r="E94" s="1">
        <v>34407</v>
      </c>
      <c r="F94" s="1">
        <v>35167</v>
      </c>
      <c r="G94" s="1">
        <f>F94-E94</f>
        <v>760</v>
      </c>
      <c r="H94" s="8">
        <f t="shared" ref="H94:H101" si="8">(G94/(HOUR(D94)+(MINUTE(D94)/60)))</f>
        <v>747.54098360655746</v>
      </c>
      <c r="K94" s="3" t="s">
        <v>79</v>
      </c>
      <c r="L94" s="3" t="s">
        <v>81</v>
      </c>
    </row>
    <row r="95" spans="1:12">
      <c r="B95" s="7">
        <v>0.61527777777777781</v>
      </c>
      <c r="C95" s="7">
        <v>0.69444444444444453</v>
      </c>
      <c r="D95" s="7">
        <f>(C95-B95)</f>
        <v>7.9166666666666718E-2</v>
      </c>
      <c r="E95" s="1">
        <v>35167</v>
      </c>
      <c r="F95" s="1">
        <v>36719</v>
      </c>
      <c r="G95" s="1">
        <f>F95-E95</f>
        <v>1552</v>
      </c>
      <c r="H95" s="8">
        <f t="shared" si="8"/>
        <v>816.84210526315792</v>
      </c>
      <c r="K95" s="3" t="s">
        <v>79</v>
      </c>
    </row>
    <row r="96" spans="1:12">
      <c r="B96" s="7">
        <v>0.57291666666666663</v>
      </c>
      <c r="C96" s="7">
        <v>0.61527777777777781</v>
      </c>
      <c r="D96" s="7">
        <f>(C96-B96)</f>
        <v>4.2361111111111183E-2</v>
      </c>
      <c r="E96" s="1">
        <v>2928</v>
      </c>
      <c r="F96" s="1">
        <v>2962</v>
      </c>
      <c r="G96" s="1">
        <f>F96-E96</f>
        <v>34</v>
      </c>
      <c r="H96" s="8">
        <f t="shared" si="8"/>
        <v>33.442622950819676</v>
      </c>
      <c r="K96" s="3" t="s">
        <v>82</v>
      </c>
    </row>
    <row r="97" spans="1:12">
      <c r="D97" s="13">
        <f>SUM(D94:D96)</f>
        <v>0.16388888888888903</v>
      </c>
      <c r="G97" s="9">
        <f>SUM(G94:G96)</f>
        <v>2346</v>
      </c>
      <c r="H97" s="10">
        <f t="shared" si="8"/>
        <v>596.4406779661017</v>
      </c>
      <c r="I97" s="11">
        <f>G97+I92</f>
        <v>40084</v>
      </c>
      <c r="J97" s="13">
        <f>D97+J92</f>
        <v>3.1819444444444449</v>
      </c>
    </row>
    <row r="98" spans="1:12">
      <c r="A98" s="12">
        <v>42706</v>
      </c>
      <c r="B98" s="7">
        <v>0.44861111111111113</v>
      </c>
      <c r="C98" s="7">
        <v>0.48958333333333331</v>
      </c>
      <c r="D98" s="7">
        <f>(C98-B98)</f>
        <v>4.0972222222222188E-2</v>
      </c>
      <c r="E98" s="1">
        <v>36719</v>
      </c>
      <c r="F98" s="1">
        <v>36858</v>
      </c>
      <c r="G98" s="1">
        <f>F98-E98</f>
        <v>139</v>
      </c>
      <c r="H98" s="8">
        <f t="shared" si="8"/>
        <v>141.35593220338984</v>
      </c>
      <c r="K98" s="3" t="s">
        <v>79</v>
      </c>
      <c r="L98" s="3" t="s">
        <v>83</v>
      </c>
    </row>
    <row r="99" spans="1:12">
      <c r="B99" s="7">
        <v>0.60138888888888886</v>
      </c>
      <c r="C99" s="7">
        <v>0.64930555555555558</v>
      </c>
      <c r="D99" s="7">
        <f>(C99-B99)</f>
        <v>4.7916666666666718E-2</v>
      </c>
      <c r="E99" s="1">
        <v>36858</v>
      </c>
      <c r="F99" s="1">
        <v>37762</v>
      </c>
      <c r="G99" s="1">
        <f>F99-E99</f>
        <v>904</v>
      </c>
      <c r="H99" s="8">
        <f t="shared" si="8"/>
        <v>786.08695652173924</v>
      </c>
      <c r="K99" s="3" t="s">
        <v>79</v>
      </c>
      <c r="L99" s="3" t="s">
        <v>84</v>
      </c>
    </row>
    <row r="100" spans="1:12">
      <c r="B100" s="7">
        <v>0.59722222222222221</v>
      </c>
      <c r="C100" s="7">
        <v>0.60138888888888886</v>
      </c>
      <c r="D100" s="7">
        <f>(C100-B100)</f>
        <v>4.1666666666666519E-3</v>
      </c>
      <c r="E100" s="1">
        <v>2962</v>
      </c>
      <c r="F100" s="1">
        <v>2975</v>
      </c>
      <c r="G100" s="1">
        <f>F100-E100</f>
        <v>13</v>
      </c>
      <c r="H100" s="8">
        <f t="shared" si="8"/>
        <v>130</v>
      </c>
      <c r="K100" s="3" t="s">
        <v>82</v>
      </c>
    </row>
    <row r="101" spans="1:12">
      <c r="D101" s="13">
        <f>SUM(D98:D100)</f>
        <v>9.3055555555555558E-2</v>
      </c>
      <c r="G101" s="9">
        <f>SUM(G98:G100)</f>
        <v>1056</v>
      </c>
      <c r="H101" s="10">
        <f t="shared" si="8"/>
        <v>472.83582089552237</v>
      </c>
      <c r="I101" s="11">
        <f>G101+I97</f>
        <v>41140</v>
      </c>
      <c r="J101" s="13">
        <f>D101+J97</f>
        <v>3.2750000000000004</v>
      </c>
    </row>
    <row r="102" spans="1:12">
      <c r="A102" s="12">
        <v>42709</v>
      </c>
      <c r="B102" s="7">
        <v>0.41666666666666669</v>
      </c>
      <c r="C102" s="7">
        <v>0.66666666666666663</v>
      </c>
      <c r="D102" s="7">
        <f>(C102-B102)</f>
        <v>0.24999999999999994</v>
      </c>
      <c r="K102" s="3" t="s">
        <v>74</v>
      </c>
    </row>
    <row r="103" spans="1:12">
      <c r="A103" s="12">
        <v>42710</v>
      </c>
      <c r="B103" s="7">
        <v>0.46180555555555558</v>
      </c>
      <c r="C103" s="7">
        <v>0.5</v>
      </c>
      <c r="D103" s="7">
        <f>(C103-B103)</f>
        <v>3.819444444444442E-2</v>
      </c>
      <c r="E103" s="1">
        <v>37762</v>
      </c>
      <c r="F103" s="1">
        <v>38558</v>
      </c>
      <c r="G103" s="1">
        <f>F103-E103</f>
        <v>796</v>
      </c>
      <c r="H103" s="8">
        <f>(G103/(HOUR(D103)+(MINUTE(D103)/60)))</f>
        <v>868.36363636363637</v>
      </c>
      <c r="K103" s="3" t="s">
        <v>79</v>
      </c>
      <c r="L103" s="14" t="s">
        <v>85</v>
      </c>
    </row>
    <row r="104" spans="1:12">
      <c r="B104" s="7">
        <v>0.45833333333333331</v>
      </c>
      <c r="C104" s="7">
        <v>0.46180555555555558</v>
      </c>
      <c r="D104" s="7">
        <f>(C104-B104)</f>
        <v>3.4722222222222654E-3</v>
      </c>
      <c r="E104" s="1">
        <v>2975</v>
      </c>
      <c r="F104" s="1">
        <v>3008</v>
      </c>
      <c r="G104" s="1">
        <f>F104-E104</f>
        <v>33</v>
      </c>
      <c r="H104" s="8">
        <f>(G104/(HOUR(D104)+(MINUTE(D104)/60)))</f>
        <v>396</v>
      </c>
      <c r="K104" s="3" t="s">
        <v>82</v>
      </c>
      <c r="L104" s="14" t="s">
        <v>86</v>
      </c>
    </row>
    <row r="105" spans="1:12">
      <c r="B105" s="7">
        <v>0.54166666666666663</v>
      </c>
      <c r="C105" s="7">
        <v>0.55902777777777779</v>
      </c>
      <c r="D105" s="7">
        <f>(C105-B105)</f>
        <v>1.736111111111116E-2</v>
      </c>
      <c r="E105" s="1">
        <v>38558</v>
      </c>
      <c r="F105" s="1">
        <v>39201</v>
      </c>
      <c r="G105" s="1">
        <f>F105-E105</f>
        <v>643</v>
      </c>
      <c r="H105" s="8">
        <f>(G105/(HOUR(D105)+(MINUTE(D105)/60)))</f>
        <v>1543.1999999999998</v>
      </c>
    </row>
    <row r="106" spans="1:12">
      <c r="D106" s="13">
        <f>SUM(D103:D105)</f>
        <v>5.9027777777777846E-2</v>
      </c>
      <c r="G106" s="9">
        <f>SUM(G103:G105)</f>
        <v>1472</v>
      </c>
      <c r="H106" s="10">
        <f>(G106/(HOUR(D106)+(MINUTE(D106)/60)))</f>
        <v>1039.0588235294117</v>
      </c>
      <c r="I106" s="11">
        <f>G106+I101</f>
        <v>42612</v>
      </c>
      <c r="J106" s="13">
        <f>D106+J101</f>
        <v>3.334027777777778</v>
      </c>
    </row>
    <row r="107" spans="1:12">
      <c r="A107" s="12">
        <v>42711</v>
      </c>
      <c r="B107" s="7">
        <v>0.41944444444444445</v>
      </c>
      <c r="C107" s="7">
        <v>0.43402777777777773</v>
      </c>
      <c r="D107" s="7">
        <f>(C107-B107)</f>
        <v>1.4583333333333282E-2</v>
      </c>
      <c r="E107" s="1">
        <v>39201</v>
      </c>
      <c r="F107" s="1">
        <v>39715</v>
      </c>
      <c r="G107" s="1">
        <f>F107-E107</f>
        <v>514</v>
      </c>
      <c r="H107" s="8">
        <f>(G107/(HOUR(D107)+(MINUTE(D107)/60)))</f>
        <v>1468.5714285714287</v>
      </c>
      <c r="K107" s="3" t="s">
        <v>79</v>
      </c>
      <c r="L107" s="3" t="s">
        <v>87</v>
      </c>
    </row>
    <row r="108" spans="1:12" ht="28.5">
      <c r="B108" s="7">
        <v>0.43402777777777773</v>
      </c>
      <c r="C108" s="7">
        <v>0.6020833333333333</v>
      </c>
      <c r="D108" s="7">
        <f>(C108-B108)</f>
        <v>0.16805555555555557</v>
      </c>
      <c r="K108" s="3" t="s">
        <v>88</v>
      </c>
    </row>
    <row r="109" spans="1:12">
      <c r="B109" s="7">
        <v>0.41944444444444445</v>
      </c>
      <c r="C109" s="7">
        <v>0.43402777777777773</v>
      </c>
      <c r="D109" s="7">
        <f>(C109-B109)</f>
        <v>1.4583333333333282E-2</v>
      </c>
      <c r="E109" s="1">
        <v>39715</v>
      </c>
      <c r="F109" s="1">
        <v>39733</v>
      </c>
      <c r="G109" s="1">
        <f>F109-E109</f>
        <v>18</v>
      </c>
      <c r="H109" s="8">
        <f>(G109/(HOUR(D109)+(MINUTE(D109)/60)))</f>
        <v>51.428571428571431</v>
      </c>
      <c r="K109" s="3" t="s">
        <v>79</v>
      </c>
      <c r="L109" s="3" t="s">
        <v>87</v>
      </c>
    </row>
    <row r="110" spans="1:12">
      <c r="D110" s="13">
        <f>SUM(D107:D109)</f>
        <v>0.19722222222222213</v>
      </c>
      <c r="G110" s="9">
        <f>SUM(G107:G109)</f>
        <v>532</v>
      </c>
      <c r="H110" s="10">
        <f>(G110/(HOUR(D110)+(MINUTE(D110)/60)))</f>
        <v>112.3943661971831</v>
      </c>
      <c r="I110" s="11">
        <f>G110+I106</f>
        <v>43144</v>
      </c>
      <c r="J110" s="13">
        <f>D110+J106</f>
        <v>3.53125</v>
      </c>
    </row>
    <row r="111" spans="1:12" ht="28.5">
      <c r="A111" s="12">
        <v>42712</v>
      </c>
      <c r="B111" s="7">
        <v>0.375</v>
      </c>
      <c r="C111" s="7">
        <v>0.48055555555555557</v>
      </c>
      <c r="D111" s="7">
        <f>(C111-B111)</f>
        <v>0.10555555555555557</v>
      </c>
      <c r="K111" s="3" t="s">
        <v>89</v>
      </c>
    </row>
    <row r="112" spans="1:12">
      <c r="B112" s="7">
        <v>0.48055555555555557</v>
      </c>
      <c r="C112" s="7">
        <v>0.48541666666666666</v>
      </c>
      <c r="D112" s="7">
        <f>(C112-B112)</f>
        <v>4.8611111111110938E-3</v>
      </c>
      <c r="E112" s="1">
        <v>39733</v>
      </c>
      <c r="F112" s="1">
        <v>39765</v>
      </c>
      <c r="G112" s="1">
        <f>F112-E112</f>
        <v>32</v>
      </c>
      <c r="H112" s="8">
        <f>(G112/(HOUR(D112)+(MINUTE(D112)/60)))</f>
        <v>274.28571428571428</v>
      </c>
      <c r="K112" s="3" t="s">
        <v>79</v>
      </c>
      <c r="L112" s="3" t="s">
        <v>90</v>
      </c>
    </row>
    <row r="113" spans="1:12">
      <c r="B113" s="7">
        <v>0.52083333333333337</v>
      </c>
      <c r="C113" s="7">
        <v>0.53819444444444442</v>
      </c>
      <c r="D113" s="7">
        <f>(C113-B113)</f>
        <v>1.7361111111111049E-2</v>
      </c>
      <c r="E113" s="1">
        <v>3008</v>
      </c>
      <c r="F113" s="1">
        <v>3153</v>
      </c>
      <c r="G113" s="1">
        <f>F113-E113</f>
        <v>145</v>
      </c>
      <c r="H113" s="8">
        <f>(G113/(HOUR(D113)+(MINUTE(D113)/60)))</f>
        <v>348</v>
      </c>
      <c r="K113" s="3" t="s">
        <v>91</v>
      </c>
      <c r="L113" s="3" t="s">
        <v>92</v>
      </c>
    </row>
    <row r="114" spans="1:12">
      <c r="D114" s="13">
        <f>SUM(D111:D113)</f>
        <v>0.12777777777777771</v>
      </c>
      <c r="G114" s="9">
        <f>SUM(G111:G113)</f>
        <v>177</v>
      </c>
      <c r="H114" s="10">
        <f>(G114/(HOUR(D114)+(MINUTE(D114)/60)))</f>
        <v>57.717391304347821</v>
      </c>
      <c r="I114" s="11">
        <f>G114+I110</f>
        <v>43321</v>
      </c>
      <c r="J114" s="13">
        <f>D114+J110</f>
        <v>3.6590277777777778</v>
      </c>
    </row>
    <row r="115" spans="1:12">
      <c r="A115" s="12">
        <v>42713</v>
      </c>
      <c r="B115" s="7">
        <v>0.39583333333333331</v>
      </c>
      <c r="C115" s="7">
        <v>0.62013888888888891</v>
      </c>
      <c r="D115" s="7">
        <f>(C115-B115)</f>
        <v>0.22430555555555559</v>
      </c>
      <c r="K115" s="3" t="s">
        <v>93</v>
      </c>
    </row>
    <row r="116" spans="1:12">
      <c r="B116" s="7">
        <v>0.66666666666666663</v>
      </c>
      <c r="C116" s="7">
        <v>0.68541666666666667</v>
      </c>
      <c r="D116" s="7">
        <f>(C116-B116)</f>
        <v>1.8750000000000044E-2</v>
      </c>
      <c r="E116" s="1">
        <v>39733</v>
      </c>
      <c r="F116" s="1">
        <v>40097</v>
      </c>
      <c r="G116" s="1">
        <f>F116-E116</f>
        <v>364</v>
      </c>
      <c r="H116" s="8">
        <f>(G116/(HOUR(D116)+(MINUTE(D116)/60)))</f>
        <v>808.88888888888891</v>
      </c>
      <c r="K116" s="3" t="s">
        <v>79</v>
      </c>
      <c r="L116" s="3" t="s">
        <v>94</v>
      </c>
    </row>
    <row r="117" spans="1:12">
      <c r="B117" s="7">
        <v>0.62013888888888891</v>
      </c>
      <c r="C117" s="7">
        <v>0.62083333333333335</v>
      </c>
      <c r="D117" s="7">
        <f>(C117-B117)</f>
        <v>6.9444444444444198E-4</v>
      </c>
      <c r="E117" s="1">
        <v>3153</v>
      </c>
      <c r="F117" s="1">
        <v>3175</v>
      </c>
      <c r="G117" s="1">
        <f>F117-E117</f>
        <v>22</v>
      </c>
      <c r="H117" s="8">
        <f>(G117/(HOUR(D117)+(MINUTE(D117)/60)))</f>
        <v>1320</v>
      </c>
      <c r="K117" s="3" t="s">
        <v>95</v>
      </c>
      <c r="L117" s="3" t="s">
        <v>96</v>
      </c>
    </row>
    <row r="118" spans="1:12">
      <c r="D118" s="13">
        <f>SUM(D115:D117)</f>
        <v>0.24375000000000008</v>
      </c>
      <c r="G118" s="9">
        <f>SUM(G115:G117)</f>
        <v>386</v>
      </c>
      <c r="H118" s="10">
        <f>(G118/(HOUR(D118)+(MINUTE(D118)/60)))</f>
        <v>65.98290598290599</v>
      </c>
      <c r="I118" s="11">
        <f>G118+I114</f>
        <v>43707</v>
      </c>
      <c r="J118" s="13">
        <f>D118+J114</f>
        <v>3.9027777777777777</v>
      </c>
    </row>
    <row r="119" spans="1:12">
      <c r="A119" s="12">
        <v>42716</v>
      </c>
      <c r="B119" s="7"/>
      <c r="C119" s="7"/>
      <c r="D119" s="7"/>
      <c r="E119" s="1">
        <v>40097</v>
      </c>
      <c r="F119" s="1">
        <v>40097</v>
      </c>
      <c r="G119" s="1">
        <f>F119-E119</f>
        <v>0</v>
      </c>
      <c r="K119" s="3" t="s">
        <v>97</v>
      </c>
      <c r="L119" s="3" t="s">
        <v>94</v>
      </c>
    </row>
    <row r="120" spans="1:12">
      <c r="B120" s="7">
        <v>0.375</v>
      </c>
      <c r="C120" s="7">
        <v>0.61458333333333337</v>
      </c>
      <c r="D120" s="7">
        <f>(C120-B120)</f>
        <v>0.23958333333333337</v>
      </c>
    </row>
    <row r="121" spans="1:12">
      <c r="A121" s="12">
        <v>42717</v>
      </c>
      <c r="B121" s="7">
        <v>0.46319444444444446</v>
      </c>
      <c r="C121" s="7">
        <v>0.63888888888888895</v>
      </c>
      <c r="D121" s="7">
        <f>(C121-B121)</f>
        <v>0.17569444444444449</v>
      </c>
      <c r="K121" s="3" t="s">
        <v>98</v>
      </c>
    </row>
    <row r="122" spans="1:12">
      <c r="B122" s="7">
        <v>0.63888888888888895</v>
      </c>
      <c r="C122" s="7">
        <v>0.6430555555555556</v>
      </c>
      <c r="D122" s="7">
        <f>(C122-B122)</f>
        <v>4.1666666666666519E-3</v>
      </c>
      <c r="E122" s="1">
        <v>40097</v>
      </c>
      <c r="F122" s="1">
        <v>40286</v>
      </c>
      <c r="G122" s="1">
        <f>F122-E122</f>
        <v>189</v>
      </c>
      <c r="H122" s="8">
        <f>(G122/(HOUR(D122)+(MINUTE(D122)/60)))</f>
        <v>1890</v>
      </c>
      <c r="K122" s="3" t="s">
        <v>79</v>
      </c>
      <c r="L122" s="3" t="s">
        <v>99</v>
      </c>
    </row>
    <row r="123" spans="1:12">
      <c r="B123" s="7">
        <v>0.6430555555555556</v>
      </c>
      <c r="C123" s="7">
        <v>0.6958333333333333</v>
      </c>
      <c r="D123" s="7">
        <f>(C123-B123)</f>
        <v>5.2777777777777701E-2</v>
      </c>
      <c r="E123" s="1">
        <v>3175</v>
      </c>
      <c r="F123" s="1">
        <v>3825</v>
      </c>
      <c r="G123" s="1">
        <f>F123-E123</f>
        <v>650</v>
      </c>
      <c r="H123" s="8">
        <f>(G123/(HOUR(D123)+(MINUTE(D123)/60)))</f>
        <v>513.15789473684208</v>
      </c>
      <c r="K123" s="3" t="s">
        <v>79</v>
      </c>
      <c r="L123" s="3" t="s">
        <v>100</v>
      </c>
    </row>
    <row r="124" spans="1:12">
      <c r="D124" s="13">
        <f>SUM(D121:D123)</f>
        <v>0.23263888888888884</v>
      </c>
      <c r="G124" s="9">
        <f>SUM(G121:G123)</f>
        <v>839</v>
      </c>
      <c r="H124" s="10">
        <f>(G124/(HOUR(D124)+(MINUTE(D124)/60)))</f>
        <v>150.26865671641792</v>
      </c>
      <c r="I124" s="11">
        <f>G124+I118</f>
        <v>44546</v>
      </c>
      <c r="J124" s="13">
        <f>D124+J118</f>
        <v>4.1354166666666661</v>
      </c>
    </row>
    <row r="125" spans="1:12">
      <c r="A125" s="12">
        <v>42718</v>
      </c>
      <c r="B125" s="7">
        <v>0.4055555555555555</v>
      </c>
      <c r="C125" s="7">
        <v>0.5</v>
      </c>
      <c r="D125" s="7">
        <f>(C125-B125)</f>
        <v>9.4444444444444497E-2</v>
      </c>
      <c r="E125" s="1">
        <v>3825</v>
      </c>
      <c r="F125" s="1">
        <v>4848</v>
      </c>
      <c r="G125" s="1">
        <f>F125-E125</f>
        <v>1023</v>
      </c>
      <c r="H125" s="8">
        <f>(G125/(HOUR(D125)+(MINUTE(D125)/60)))</f>
        <v>451.3235294117647</v>
      </c>
      <c r="K125" s="3" t="s">
        <v>79</v>
      </c>
      <c r="L125" s="3" t="s">
        <v>101</v>
      </c>
    </row>
    <row r="126" spans="1:12">
      <c r="B126" s="7">
        <v>0.58333333333333337</v>
      </c>
      <c r="C126" s="7">
        <v>0.66666666666666663</v>
      </c>
      <c r="D126" s="7">
        <f>(C126-B126)</f>
        <v>8.3333333333333259E-2</v>
      </c>
      <c r="K126" s="3" t="s">
        <v>19</v>
      </c>
    </row>
    <row r="127" spans="1:12">
      <c r="B127" s="7">
        <v>0.6875</v>
      </c>
      <c r="C127" s="7">
        <v>0.71319444444444446</v>
      </c>
      <c r="D127" s="7">
        <f>(C127-B127)</f>
        <v>2.5694444444444464E-2</v>
      </c>
      <c r="E127" s="1">
        <v>40286</v>
      </c>
      <c r="F127" s="1">
        <v>40786</v>
      </c>
      <c r="G127" s="1">
        <f>F127-E127</f>
        <v>500</v>
      </c>
      <c r="H127" s="8">
        <f>(G127/(HOUR(D127)+(MINUTE(D127)/60)))</f>
        <v>810.81081081081072</v>
      </c>
      <c r="K127" s="3" t="s">
        <v>97</v>
      </c>
      <c r="L127" s="3" t="s">
        <v>102</v>
      </c>
    </row>
    <row r="128" spans="1:12">
      <c r="D128" s="13">
        <f>SUM(D125:D127)</f>
        <v>0.20347222222222222</v>
      </c>
      <c r="G128" s="9">
        <f>SUM(G125:G127)</f>
        <v>1523</v>
      </c>
      <c r="H128" s="10">
        <f>(G128/(HOUR(D128)+(MINUTE(D128)/60)))</f>
        <v>311.8771331058021</v>
      </c>
      <c r="I128" s="11">
        <f>G128+I124</f>
        <v>46069</v>
      </c>
      <c r="J128" s="13">
        <f>D128+J124</f>
        <v>4.3388888888888886</v>
      </c>
      <c r="K128" s="3" t="s">
        <v>79</v>
      </c>
      <c r="L128" s="3" t="s">
        <v>99</v>
      </c>
    </row>
    <row r="129" spans="1:12">
      <c r="A129" s="12">
        <v>42719</v>
      </c>
      <c r="B129" s="7">
        <v>0.43055555555555558</v>
      </c>
      <c r="C129" s="7">
        <v>0.57777777777777783</v>
      </c>
      <c r="D129" s="7">
        <f>(C129-B129)</f>
        <v>0.14722222222222225</v>
      </c>
      <c r="K129" s="3" t="s">
        <v>19</v>
      </c>
    </row>
    <row r="130" spans="1:12">
      <c r="B130" s="7">
        <v>0.57777777777777783</v>
      </c>
      <c r="C130" s="7">
        <v>0.64236111111111105</v>
      </c>
      <c r="D130" s="7">
        <f>(C130-B130)</f>
        <v>6.4583333333333215E-2</v>
      </c>
      <c r="E130" s="1">
        <v>40786</v>
      </c>
      <c r="F130" s="1">
        <v>41301</v>
      </c>
      <c r="G130" s="1">
        <f>F130-E130</f>
        <v>515</v>
      </c>
      <c r="H130" s="8">
        <f>(G130/(HOUR(D130)+(MINUTE(D130)/60)))</f>
        <v>332.25806451612902</v>
      </c>
      <c r="K130" s="3" t="s">
        <v>97</v>
      </c>
      <c r="L130" s="3" t="s">
        <v>102</v>
      </c>
    </row>
    <row r="131" spans="1:12" ht="28.5">
      <c r="B131" s="7">
        <v>0.57777777777777783</v>
      </c>
      <c r="C131" s="7">
        <v>0.64236111111111105</v>
      </c>
      <c r="D131" s="7">
        <f>(C131-B131)</f>
        <v>6.4583333333333215E-2</v>
      </c>
      <c r="E131" s="1">
        <v>4848</v>
      </c>
      <c r="F131" s="1">
        <v>5363</v>
      </c>
      <c r="G131" s="1">
        <f>F131-E131</f>
        <v>515</v>
      </c>
      <c r="H131" s="8">
        <f>(G131/(HOUR(D131)+(MINUTE(D131)/60)))</f>
        <v>332.25806451612902</v>
      </c>
      <c r="K131" s="3" t="s">
        <v>103</v>
      </c>
    </row>
    <row r="132" spans="1:12">
      <c r="D132" s="13">
        <f>SUM(D129:D131)</f>
        <v>0.27638888888888868</v>
      </c>
      <c r="G132" s="9">
        <f>SUM(G129:G131)</f>
        <v>1030</v>
      </c>
      <c r="H132" s="10">
        <f>(G132/(HOUR(D132)+(MINUTE(D132)/60)))</f>
        <v>155.27638190954775</v>
      </c>
      <c r="I132" s="11">
        <f>G132+I128</f>
        <v>47099</v>
      </c>
      <c r="J132" s="13">
        <f>D132+J128</f>
        <v>4.6152777777777771</v>
      </c>
    </row>
    <row r="133" spans="1:12">
      <c r="A133" s="12">
        <v>42720</v>
      </c>
      <c r="B133" s="7">
        <v>0.39583333333333331</v>
      </c>
      <c r="C133" s="7">
        <v>0.4381944444444445</v>
      </c>
      <c r="D133" s="7">
        <f>(C133-B133)</f>
        <v>4.2361111111111183E-2</v>
      </c>
      <c r="K133" s="3" t="s">
        <v>19</v>
      </c>
    </row>
    <row r="134" spans="1:12">
      <c r="B134" s="7">
        <v>0.4381944444444445</v>
      </c>
      <c r="C134" s="7">
        <v>0.47916666666666669</v>
      </c>
      <c r="D134" s="7">
        <f>(C134-B134)</f>
        <v>4.0972222222222188E-2</v>
      </c>
      <c r="E134" s="1">
        <v>41301</v>
      </c>
      <c r="F134" s="1">
        <v>41512</v>
      </c>
      <c r="G134" s="1">
        <f>F134-E134</f>
        <v>211</v>
      </c>
      <c r="H134" s="8">
        <f>(G134/(HOUR(D134)+(MINUTE(D134)/60)))</f>
        <v>214.57627118644069</v>
      </c>
      <c r="K134" s="3" t="s">
        <v>97</v>
      </c>
      <c r="L134" s="3" t="s">
        <v>102</v>
      </c>
    </row>
    <row r="135" spans="1:12">
      <c r="B135" s="7">
        <v>0.54166666666666663</v>
      </c>
      <c r="C135" s="7">
        <v>0.56388888888888888</v>
      </c>
      <c r="D135" s="7">
        <f>(C135-B135)</f>
        <v>2.2222222222222254E-2</v>
      </c>
      <c r="E135" s="1">
        <v>5363</v>
      </c>
      <c r="F135" s="1">
        <v>5388</v>
      </c>
      <c r="G135" s="1">
        <f>F135-E135</f>
        <v>25</v>
      </c>
      <c r="H135" s="8">
        <f>(G135/(HOUR(D135)+(MINUTE(D135)/60)))</f>
        <v>46.875</v>
      </c>
      <c r="K135" s="3" t="s">
        <v>104</v>
      </c>
      <c r="L135" s="3" t="s">
        <v>105</v>
      </c>
    </row>
    <row r="136" spans="1:12">
      <c r="D136" s="13">
        <f>SUM(D134:D135)</f>
        <v>6.3194444444444442E-2</v>
      </c>
      <c r="G136" s="9">
        <f>SUM(G133:G135)</f>
        <v>236</v>
      </c>
      <c r="H136" s="10">
        <f>(G136/(HOUR(D136)+(MINUTE(D136)/60)))</f>
        <v>155.60439560439562</v>
      </c>
      <c r="I136" s="11">
        <f>G136+I132</f>
        <v>47335</v>
      </c>
      <c r="J136" s="13">
        <f>D136+J132</f>
        <v>4.6784722222222213</v>
      </c>
    </row>
    <row r="137" spans="1:12" ht="28.5">
      <c r="A137" s="12">
        <v>42723</v>
      </c>
      <c r="B137" s="7">
        <v>0.40625</v>
      </c>
      <c r="C137" s="7">
        <v>0.4513888888888889</v>
      </c>
      <c r="D137" s="7">
        <f>(C137-B137)</f>
        <v>4.5138888888888895E-2</v>
      </c>
      <c r="K137" s="3" t="s">
        <v>106</v>
      </c>
    </row>
    <row r="138" spans="1:12" ht="28.5">
      <c r="B138" s="7">
        <v>0.58333333333333337</v>
      </c>
      <c r="C138" s="7">
        <v>0.61041666666666672</v>
      </c>
      <c r="D138" s="7">
        <f>(C138-B138)</f>
        <v>2.7083333333333348E-2</v>
      </c>
      <c r="K138" s="3" t="s">
        <v>106</v>
      </c>
    </row>
    <row r="139" spans="1:12">
      <c r="B139" s="7">
        <v>0.57777777777777783</v>
      </c>
      <c r="C139" s="7">
        <v>0.73958333333333337</v>
      </c>
      <c r="D139" s="7">
        <f>(C139-B139)</f>
        <v>0.16180555555555554</v>
      </c>
      <c r="E139" s="1">
        <v>41301</v>
      </c>
      <c r="F139" s="1">
        <v>42282</v>
      </c>
      <c r="G139" s="1">
        <f>F139-E139</f>
        <v>981</v>
      </c>
      <c r="H139" s="8">
        <f t="shared" ref="H139:H146" si="9">(G139/(HOUR(D139)+(MINUTE(D139)/60)))</f>
        <v>252.61802575107296</v>
      </c>
      <c r="K139" s="3" t="s">
        <v>97</v>
      </c>
      <c r="L139" s="3" t="s">
        <v>102</v>
      </c>
    </row>
    <row r="140" spans="1:12">
      <c r="B140" s="7">
        <v>0.57777777777777783</v>
      </c>
      <c r="C140" s="7">
        <v>0.68680555555555556</v>
      </c>
      <c r="D140" s="7">
        <f>(C140-B140)</f>
        <v>0.10902777777777772</v>
      </c>
      <c r="E140" s="1">
        <v>5363</v>
      </c>
      <c r="F140" s="1">
        <v>5676</v>
      </c>
      <c r="G140" s="1">
        <f>F140-E140</f>
        <v>313</v>
      </c>
      <c r="H140" s="8">
        <f t="shared" si="9"/>
        <v>119.61783439490446</v>
      </c>
      <c r="K140" s="3" t="s">
        <v>104</v>
      </c>
      <c r="L140" s="3" t="s">
        <v>105</v>
      </c>
    </row>
    <row r="141" spans="1:12">
      <c r="D141" s="13">
        <f>SUM(D140)</f>
        <v>0.10902777777777772</v>
      </c>
      <c r="G141" s="9">
        <f>SUM(G138:G140)</f>
        <v>1294</v>
      </c>
      <c r="H141" s="10">
        <f t="shared" si="9"/>
        <v>494.52229299363057</v>
      </c>
      <c r="I141" s="11">
        <f>G141+I136</f>
        <v>48629</v>
      </c>
      <c r="J141" s="13">
        <f>D141+J136</f>
        <v>4.7874999999999988</v>
      </c>
    </row>
    <row r="142" spans="1:12">
      <c r="A142" s="12">
        <v>42724</v>
      </c>
      <c r="B142" s="7">
        <v>0.40347222222222223</v>
      </c>
      <c r="C142" s="7">
        <v>0.48333333333333334</v>
      </c>
      <c r="D142" s="7">
        <f>(C142-B142)</f>
        <v>7.9861111111111105E-2</v>
      </c>
      <c r="E142" s="1">
        <v>5676</v>
      </c>
      <c r="F142" s="1">
        <v>5684</v>
      </c>
      <c r="G142" s="1">
        <f>F142-E142</f>
        <v>8</v>
      </c>
      <c r="H142" s="8">
        <f t="shared" si="9"/>
        <v>4.1739130434782608</v>
      </c>
      <c r="K142" s="3" t="s">
        <v>107</v>
      </c>
    </row>
    <row r="143" spans="1:12">
      <c r="B143" s="7">
        <v>0.36458333333333331</v>
      </c>
      <c r="C143" s="7">
        <v>0.40347222222222223</v>
      </c>
      <c r="D143" s="7">
        <f>(C143-B143)</f>
        <v>3.8888888888888917E-2</v>
      </c>
      <c r="E143" s="1">
        <v>42282</v>
      </c>
      <c r="F143" s="1">
        <v>43141</v>
      </c>
      <c r="G143" s="1">
        <f>F143-E143</f>
        <v>859</v>
      </c>
      <c r="H143" s="8">
        <f t="shared" si="9"/>
        <v>920.35714285714289</v>
      </c>
      <c r="K143" s="3" t="s">
        <v>97</v>
      </c>
      <c r="L143" s="3" t="s">
        <v>102</v>
      </c>
    </row>
    <row r="144" spans="1:12">
      <c r="B144" s="7">
        <v>0.63958333333333328</v>
      </c>
      <c r="C144" s="7">
        <v>0.70624999999999993</v>
      </c>
      <c r="D144" s="7">
        <f>(C144-B144)</f>
        <v>6.6666666666666652E-2</v>
      </c>
      <c r="E144" s="1">
        <v>43141</v>
      </c>
      <c r="F144" s="1">
        <v>43811</v>
      </c>
      <c r="G144" s="1">
        <f>F144-E144</f>
        <v>670</v>
      </c>
      <c r="H144" s="8">
        <f t="shared" si="9"/>
        <v>418.75</v>
      </c>
      <c r="K144" s="3" t="s">
        <v>97</v>
      </c>
      <c r="L144" s="3" t="s">
        <v>102</v>
      </c>
    </row>
    <row r="145" spans="1:12">
      <c r="B145" s="7">
        <v>0.625</v>
      </c>
      <c r="C145" s="7">
        <v>0.66249999999999998</v>
      </c>
      <c r="D145" s="7">
        <f>(C145-B145)</f>
        <v>3.7499999999999978E-2</v>
      </c>
      <c r="E145" s="1">
        <v>5684</v>
      </c>
      <c r="F145" s="1">
        <v>6324</v>
      </c>
      <c r="G145" s="1">
        <f>F145-E145</f>
        <v>640</v>
      </c>
      <c r="H145" s="8">
        <f t="shared" si="9"/>
        <v>711.11111111111109</v>
      </c>
      <c r="K145" s="3" t="s">
        <v>97</v>
      </c>
      <c r="L145" s="3" t="s">
        <v>108</v>
      </c>
    </row>
    <row r="146" spans="1:12">
      <c r="D146" s="13">
        <f>SUM(D143:D144)</f>
        <v>0.10555555555555557</v>
      </c>
      <c r="G146" s="9">
        <f>SUM(G142:G145)</f>
        <v>2177</v>
      </c>
      <c r="H146" s="10">
        <f t="shared" si="9"/>
        <v>859.34210526315792</v>
      </c>
      <c r="I146" s="11">
        <f>G146+I141</f>
        <v>50806</v>
      </c>
      <c r="J146" s="13">
        <f>D146+J141</f>
        <v>4.8930555555555539</v>
      </c>
    </row>
    <row r="147" spans="1:12">
      <c r="A147" s="12">
        <v>42725</v>
      </c>
      <c r="B147" s="7">
        <v>0.41875000000000001</v>
      </c>
      <c r="C147" s="7">
        <v>0.41944444444444445</v>
      </c>
      <c r="D147" s="7">
        <f t="shared" ref="D147:D152" si="10">(C147-B147)</f>
        <v>6.9444444444444198E-4</v>
      </c>
      <c r="E147" s="1">
        <v>43811</v>
      </c>
      <c r="F147" s="1">
        <v>43811</v>
      </c>
      <c r="G147" s="1">
        <f>F147-E147</f>
        <v>0</v>
      </c>
      <c r="H147" s="8">
        <f>(G147/(HOUR(D147)+(MINUTE(D147)/60)))</f>
        <v>0</v>
      </c>
      <c r="K147" s="3" t="s">
        <v>97</v>
      </c>
      <c r="L147" s="3" t="s">
        <v>102</v>
      </c>
    </row>
    <row r="148" spans="1:12">
      <c r="B148" s="7">
        <v>0.41875000000000001</v>
      </c>
      <c r="C148" s="7">
        <v>0.41944444444444445</v>
      </c>
      <c r="D148" s="7">
        <f t="shared" si="10"/>
        <v>6.9444444444444198E-4</v>
      </c>
      <c r="E148" s="1">
        <v>6324</v>
      </c>
      <c r="F148" s="1">
        <v>6324</v>
      </c>
      <c r="G148" s="1">
        <f>F148-E148</f>
        <v>0</v>
      </c>
      <c r="H148" s="8">
        <f>(G148/(HOUR(D148)+(MINUTE(D148)/60)))</f>
        <v>0</v>
      </c>
      <c r="K148" s="3" t="s">
        <v>97</v>
      </c>
      <c r="L148" s="3" t="s">
        <v>108</v>
      </c>
    </row>
    <row r="149" spans="1:12" ht="28.5">
      <c r="A149" s="12">
        <v>42732</v>
      </c>
      <c r="B149" s="7">
        <v>0.4375</v>
      </c>
      <c r="C149" s="7">
        <v>0.69791666666666663</v>
      </c>
      <c r="D149" s="7">
        <f t="shared" si="10"/>
        <v>0.26041666666666663</v>
      </c>
      <c r="K149" s="3" t="s">
        <v>109</v>
      </c>
    </row>
    <row r="150" spans="1:12">
      <c r="A150" s="12">
        <v>42733</v>
      </c>
      <c r="B150" s="7">
        <v>0.45833333333333331</v>
      </c>
      <c r="C150" s="7">
        <v>0.5</v>
      </c>
      <c r="D150" s="7">
        <f t="shared" si="10"/>
        <v>4.1666666666666685E-2</v>
      </c>
      <c r="K150" s="3" t="s">
        <v>93</v>
      </c>
    </row>
    <row r="151" spans="1:12">
      <c r="A151" s="12">
        <v>42734</v>
      </c>
      <c r="B151" s="7">
        <v>0.45833333333333331</v>
      </c>
      <c r="C151" s="7">
        <v>0.47013888888888888</v>
      </c>
      <c r="D151" s="7">
        <f t="shared" si="10"/>
        <v>1.1805555555555569E-2</v>
      </c>
      <c r="E151" s="1">
        <v>43811</v>
      </c>
      <c r="F151" s="1">
        <v>43877</v>
      </c>
      <c r="G151" s="1">
        <f>F151-E151</f>
        <v>66</v>
      </c>
      <c r="H151" s="8">
        <f>(G151/(HOUR(D151)+(MINUTE(D151)/60)))</f>
        <v>232.94117647058823</v>
      </c>
      <c r="K151" s="3" t="s">
        <v>97</v>
      </c>
      <c r="L151" s="3" t="s">
        <v>102</v>
      </c>
    </row>
    <row r="152" spans="1:12">
      <c r="B152" s="7">
        <v>0.4513888888888889</v>
      </c>
      <c r="C152" s="7">
        <v>0.45833333333333331</v>
      </c>
      <c r="D152" s="7">
        <f t="shared" si="10"/>
        <v>6.9444444444444198E-3</v>
      </c>
      <c r="E152" s="1">
        <v>6324</v>
      </c>
      <c r="F152" s="1">
        <v>6359</v>
      </c>
      <c r="G152" s="1">
        <f>F152-E152</f>
        <v>35</v>
      </c>
      <c r="H152" s="8">
        <f>(G152/(HOUR(D152)+(MINUTE(D152)/60)))</f>
        <v>210</v>
      </c>
      <c r="K152" s="3" t="s">
        <v>97</v>
      </c>
      <c r="L152" s="3" t="s">
        <v>108</v>
      </c>
    </row>
    <row r="153" spans="1:12">
      <c r="B153" s="7"/>
      <c r="C153" s="7"/>
      <c r="D153" s="13">
        <f>SUM(D151:D152)</f>
        <v>1.8749999999999989E-2</v>
      </c>
      <c r="G153" s="9">
        <f>SUM(G149:G152)</f>
        <v>101</v>
      </c>
      <c r="H153" s="10">
        <f>(G153/(HOUR(D153)+(MINUTE(D153)/60)))</f>
        <v>224.44444444444443</v>
      </c>
      <c r="I153" s="11">
        <f>G153+I146</f>
        <v>50907</v>
      </c>
      <c r="J153" s="13">
        <f>D153+J146</f>
        <v>4.9118055555555538</v>
      </c>
    </row>
    <row r="154" spans="1:12" ht="28.5">
      <c r="A154" s="12">
        <v>42736</v>
      </c>
      <c r="K154" s="3" t="s">
        <v>110</v>
      </c>
    </row>
    <row r="155" spans="1:12">
      <c r="A155" s="12">
        <v>42738</v>
      </c>
      <c r="B155" s="7">
        <v>0.65069444444444446</v>
      </c>
      <c r="C155" s="7">
        <v>0.67361111111111116</v>
      </c>
      <c r="D155" s="7">
        <f>(C155-B155)</f>
        <v>2.2916666666666696E-2</v>
      </c>
      <c r="E155" s="1">
        <v>43877</v>
      </c>
      <c r="F155" s="1">
        <v>44365</v>
      </c>
      <c r="G155" s="1">
        <f>F155-E155</f>
        <v>488</v>
      </c>
      <c r="H155" s="8">
        <f>(G155/(HOUR(D155)+(MINUTE(D155)/60)))</f>
        <v>887.27272727272725</v>
      </c>
      <c r="K155" s="3" t="s">
        <v>97</v>
      </c>
      <c r="L155" s="3" t="s">
        <v>111</v>
      </c>
    </row>
    <row r="156" spans="1:12">
      <c r="B156" s="7">
        <v>0.53263888888888888</v>
      </c>
      <c r="C156" s="7">
        <v>0.55902777777777779</v>
      </c>
      <c r="D156" s="7">
        <f>(C156-B156)</f>
        <v>2.6388888888888906E-2</v>
      </c>
      <c r="E156" s="1">
        <v>6359</v>
      </c>
      <c r="F156" s="1">
        <v>6433</v>
      </c>
      <c r="G156" s="1">
        <f>F156-E156</f>
        <v>74</v>
      </c>
      <c r="H156" s="8">
        <f>(G156/(HOUR(D156)+(MINUTE(D156)/60)))</f>
        <v>116.8421052631579</v>
      </c>
      <c r="K156" s="3" t="s">
        <v>97</v>
      </c>
      <c r="L156" s="3" t="s">
        <v>112</v>
      </c>
    </row>
    <row r="157" spans="1:12">
      <c r="D157" s="13">
        <f>SUM(D155:D156)</f>
        <v>4.9305555555555602E-2</v>
      </c>
      <c r="G157" s="9">
        <f>SUM(G153:G156)</f>
        <v>663</v>
      </c>
      <c r="H157" s="10">
        <f>(G157/(HOUR(D157)+(MINUTE(D157)/60)))</f>
        <v>560.28169014084506</v>
      </c>
      <c r="I157" s="11">
        <f>G157+I153</f>
        <v>51570</v>
      </c>
      <c r="J157" s="13">
        <f>D157+J153</f>
        <v>4.9611111111111095</v>
      </c>
    </row>
    <row r="158" spans="1:12" ht="28.5">
      <c r="A158" s="12">
        <v>42739</v>
      </c>
      <c r="B158" s="7">
        <v>0.63194444444444442</v>
      </c>
      <c r="C158" s="7">
        <v>0.66180555555555554</v>
      </c>
      <c r="D158" s="7">
        <f>(C158-B158)</f>
        <v>2.9861111111111116E-2</v>
      </c>
      <c r="G158" s="9"/>
      <c r="H158" s="10"/>
      <c r="I158" s="11"/>
      <c r="J158" s="13"/>
      <c r="K158" s="3" t="s">
        <v>109</v>
      </c>
    </row>
    <row r="159" spans="1:12">
      <c r="A159" s="12">
        <v>42739</v>
      </c>
      <c r="B159" s="7">
        <v>0.66180555555555554</v>
      </c>
      <c r="C159" s="7">
        <v>0.70833333333333337</v>
      </c>
      <c r="D159" s="7">
        <f>(C159-B159)</f>
        <v>4.6527777777777835E-2</v>
      </c>
      <c r="E159" s="1">
        <v>44365</v>
      </c>
      <c r="F159" s="1">
        <v>44406</v>
      </c>
      <c r="G159" s="1">
        <f>F159-E159</f>
        <v>41</v>
      </c>
      <c r="H159" s="8">
        <f t="shared" ref="H159:H167" si="11">(G159/(HOUR(D159)+(MINUTE(D159)/60)))</f>
        <v>36.71641791044776</v>
      </c>
      <c r="K159" s="3" t="s">
        <v>97</v>
      </c>
      <c r="L159" s="3" t="s">
        <v>111</v>
      </c>
    </row>
    <row r="160" spans="1:12">
      <c r="B160" s="7">
        <v>0.53263888888888888</v>
      </c>
      <c r="C160" s="7">
        <v>0.55902777777777779</v>
      </c>
      <c r="D160" s="7">
        <f>(C160-B160)</f>
        <v>2.6388888888888906E-2</v>
      </c>
      <c r="E160" s="1">
        <v>6433</v>
      </c>
      <c r="F160" s="1">
        <v>6464</v>
      </c>
      <c r="G160" s="1">
        <f>F160-E160</f>
        <v>31</v>
      </c>
      <c r="H160" s="8">
        <f t="shared" si="11"/>
        <v>48.947368421052637</v>
      </c>
      <c r="K160" s="3" t="s">
        <v>97</v>
      </c>
      <c r="L160" s="3" t="s">
        <v>112</v>
      </c>
    </row>
    <row r="161" spans="1:12" ht="28.5">
      <c r="D161" s="13">
        <f>SUM(D158:D160)</f>
        <v>0.10277777777777786</v>
      </c>
      <c r="G161" s="9">
        <f>SUM(G158:G160)</f>
        <v>72</v>
      </c>
      <c r="H161" s="10">
        <f t="shared" si="11"/>
        <v>29.189189189189189</v>
      </c>
      <c r="I161" s="11">
        <f>G161+I157</f>
        <v>51642</v>
      </c>
      <c r="J161" s="13">
        <f>D161+J157</f>
        <v>5.0638888888888873</v>
      </c>
      <c r="K161" s="3" t="s">
        <v>72</v>
      </c>
      <c r="L161" s="3" t="s">
        <v>113</v>
      </c>
    </row>
    <row r="162" spans="1:12">
      <c r="A162" s="12">
        <v>42740</v>
      </c>
      <c r="B162" s="7">
        <v>0.39583333333333331</v>
      </c>
      <c r="C162" s="7">
        <v>0.5</v>
      </c>
      <c r="D162" s="7">
        <f t="shared" ref="D162:D167" si="12">(C162-B162)</f>
        <v>0.10416666666666669</v>
      </c>
      <c r="G162" s="9"/>
      <c r="H162" s="10"/>
      <c r="I162" s="11"/>
      <c r="J162" s="13"/>
      <c r="K162" s="3" t="s">
        <v>19</v>
      </c>
    </row>
    <row r="163" spans="1:12">
      <c r="B163" s="7">
        <v>0.54166666666666663</v>
      </c>
      <c r="C163" s="7">
        <v>0.58333333333333337</v>
      </c>
      <c r="D163" s="7">
        <f t="shared" si="12"/>
        <v>4.1666666666666741E-2</v>
      </c>
      <c r="E163" s="1">
        <v>44406</v>
      </c>
      <c r="F163" s="1">
        <v>44435</v>
      </c>
      <c r="G163" s="1">
        <f>F163-E163</f>
        <v>29</v>
      </c>
      <c r="H163" s="8">
        <f t="shared" si="11"/>
        <v>29</v>
      </c>
      <c r="K163" s="3" t="s">
        <v>97</v>
      </c>
      <c r="L163" s="3" t="s">
        <v>111</v>
      </c>
    </row>
    <row r="164" spans="1:12">
      <c r="B164" s="7">
        <v>0.55694444444444446</v>
      </c>
      <c r="C164" s="7">
        <v>0.55763888888888891</v>
      </c>
      <c r="D164" s="7">
        <f t="shared" si="12"/>
        <v>6.9444444444444198E-4</v>
      </c>
      <c r="E164" s="1">
        <v>6464</v>
      </c>
      <c r="F164" s="1">
        <v>6511</v>
      </c>
      <c r="G164" s="1">
        <f>F164-E164</f>
        <v>47</v>
      </c>
      <c r="H164" s="8">
        <f t="shared" si="11"/>
        <v>2820</v>
      </c>
      <c r="K164" s="3" t="s">
        <v>97</v>
      </c>
      <c r="L164" s="3" t="s">
        <v>112</v>
      </c>
    </row>
    <row r="165" spans="1:12">
      <c r="A165" s="12">
        <v>42741</v>
      </c>
      <c r="B165" s="7">
        <v>0.4375</v>
      </c>
      <c r="C165" s="7">
        <v>0.5</v>
      </c>
      <c r="D165" s="7">
        <f t="shared" si="12"/>
        <v>6.25E-2</v>
      </c>
      <c r="G165" s="9"/>
      <c r="H165" s="10"/>
      <c r="K165" s="3" t="s">
        <v>19</v>
      </c>
    </row>
    <row r="166" spans="1:12">
      <c r="B166" s="7">
        <v>0.66666666666666663</v>
      </c>
      <c r="C166" s="7">
        <v>0.73611111111111116</v>
      </c>
      <c r="D166" s="7">
        <f t="shared" si="12"/>
        <v>6.9444444444444531E-2</v>
      </c>
      <c r="E166" s="1">
        <v>44435</v>
      </c>
      <c r="F166" s="1">
        <v>45842</v>
      </c>
      <c r="G166" s="1">
        <f>F166-E166</f>
        <v>1407</v>
      </c>
      <c r="H166" s="8">
        <f t="shared" si="11"/>
        <v>844.2</v>
      </c>
      <c r="K166" s="3" t="s">
        <v>97</v>
      </c>
      <c r="L166" s="3" t="s">
        <v>114</v>
      </c>
    </row>
    <row r="167" spans="1:12">
      <c r="B167" s="7">
        <v>0.60416666666666663</v>
      </c>
      <c r="C167" s="7">
        <v>0.62152777777777779</v>
      </c>
      <c r="D167" s="7">
        <f t="shared" si="12"/>
        <v>1.736111111111116E-2</v>
      </c>
      <c r="E167" s="1">
        <v>6511</v>
      </c>
      <c r="F167" s="1">
        <v>6619</v>
      </c>
      <c r="G167" s="1">
        <f>F167-E167</f>
        <v>108</v>
      </c>
      <c r="H167" s="8">
        <f t="shared" si="11"/>
        <v>259.2</v>
      </c>
      <c r="K167" s="3" t="s">
        <v>97</v>
      </c>
      <c r="L167" s="3" t="s">
        <v>115</v>
      </c>
    </row>
    <row r="168" spans="1:12">
      <c r="D168" s="13">
        <f>SUM(D165:D167)</f>
        <v>0.14930555555555569</v>
      </c>
      <c r="G168" s="9">
        <f>SUM(G165:G167)</f>
        <v>1515</v>
      </c>
      <c r="H168" s="10">
        <f>(G168/(HOUR(D168)+(MINUTE(D168)/60)))</f>
        <v>422.7906976744186</v>
      </c>
      <c r="I168" s="11">
        <f>G168+I161</f>
        <v>53157</v>
      </c>
      <c r="J168" s="13">
        <f>D168+J161</f>
        <v>5.2131944444444427</v>
      </c>
    </row>
    <row r="169" spans="1:12">
      <c r="A169" s="12">
        <v>42743</v>
      </c>
      <c r="B169" s="7">
        <v>0.48958333333333331</v>
      </c>
      <c r="C169" s="7">
        <v>0.49444444444444446</v>
      </c>
      <c r="D169" s="7">
        <f>(C169-B169)</f>
        <v>4.8611111111111494E-3</v>
      </c>
      <c r="E169" s="1">
        <v>45842</v>
      </c>
      <c r="F169" s="1">
        <v>45960</v>
      </c>
      <c r="G169" s="1">
        <f>F169-E169</f>
        <v>118</v>
      </c>
      <c r="H169" s="8">
        <f>(G169/(HOUR(D169)+(MINUTE(D169)/60)))</f>
        <v>1011.4285714285714</v>
      </c>
      <c r="K169" s="3" t="s">
        <v>116</v>
      </c>
      <c r="L169" s="3" t="s">
        <v>114</v>
      </c>
    </row>
    <row r="170" spans="1:12" ht="28.5">
      <c r="B170" s="7">
        <v>0.50069444444444444</v>
      </c>
      <c r="C170" s="7">
        <v>0.50138888888888888</v>
      </c>
      <c r="D170" s="7">
        <f>(C170-B170)</f>
        <v>6.9444444444444198E-4</v>
      </c>
      <c r="K170" s="3" t="s">
        <v>117</v>
      </c>
    </row>
    <row r="171" spans="1:12">
      <c r="B171" s="7">
        <v>0.49652777777777773</v>
      </c>
      <c r="C171" s="7">
        <v>0.50069444444444444</v>
      </c>
      <c r="D171" s="7">
        <f>(C171-B171)</f>
        <v>4.1666666666667074E-3</v>
      </c>
      <c r="E171" s="1">
        <v>6619</v>
      </c>
      <c r="F171" s="1">
        <v>6703</v>
      </c>
      <c r="G171" s="1">
        <f>F171-E171</f>
        <v>84</v>
      </c>
      <c r="H171" s="8">
        <f>(G171/(HOUR(D171)+(MINUTE(D171)/60)))</f>
        <v>840</v>
      </c>
      <c r="K171" s="3" t="s">
        <v>97</v>
      </c>
      <c r="L171" s="3" t="s">
        <v>118</v>
      </c>
    </row>
    <row r="172" spans="1:12">
      <c r="D172" s="13">
        <f>SUM(D169:D171)</f>
        <v>9.7222222222222987E-3</v>
      </c>
      <c r="G172" s="9">
        <f>SUM(G169:G171)</f>
        <v>202</v>
      </c>
      <c r="H172" s="10">
        <f>(G172/(HOUR(D172)+(MINUTE(D172)/60)))</f>
        <v>865.71428571428567</v>
      </c>
      <c r="I172" s="11">
        <f>G172+I168</f>
        <v>53359</v>
      </c>
      <c r="J172" s="13">
        <f>D172+J168</f>
        <v>5.2229166666666647</v>
      </c>
    </row>
    <row r="173" spans="1:12">
      <c r="A173" s="12">
        <v>42744</v>
      </c>
      <c r="B173" s="7">
        <v>0.55347222222222225</v>
      </c>
      <c r="C173" s="7">
        <v>0.64583333333333337</v>
      </c>
      <c r="D173" s="7">
        <f>(C173-B173)</f>
        <v>9.2361111111111116E-2</v>
      </c>
      <c r="E173" s="1">
        <v>45960</v>
      </c>
      <c r="F173" s="1">
        <v>46365</v>
      </c>
      <c r="G173" s="1">
        <f>F173-E173</f>
        <v>405</v>
      </c>
      <c r="H173" s="8">
        <f>(G173/(HOUR(D173)+(MINUTE(D173)/60)))</f>
        <v>182.70676691729324</v>
      </c>
      <c r="K173" s="3" t="s">
        <v>97</v>
      </c>
      <c r="L173" s="3" t="s">
        <v>119</v>
      </c>
    </row>
    <row r="174" spans="1:12" ht="28.5">
      <c r="B174" s="7">
        <v>0.45833333333333331</v>
      </c>
      <c r="C174" s="7">
        <v>0.55347222222222225</v>
      </c>
      <c r="D174" s="7">
        <f>(C174-B174)</f>
        <v>9.5138888888888939E-2</v>
      </c>
      <c r="K174" s="3" t="s">
        <v>117</v>
      </c>
    </row>
    <row r="175" spans="1:12">
      <c r="B175" s="7">
        <v>0.5131944444444444</v>
      </c>
      <c r="C175" s="7">
        <v>0.51388888888888895</v>
      </c>
      <c r="D175" s="7">
        <f>(C175-B175)</f>
        <v>6.94444444444553E-4</v>
      </c>
      <c r="E175" s="1">
        <v>6703</v>
      </c>
      <c r="F175" s="1">
        <v>6705</v>
      </c>
      <c r="G175" s="1">
        <f>F175-E175</f>
        <v>2</v>
      </c>
      <c r="H175" s="8">
        <f>(G175/(HOUR(D175)+(MINUTE(D175)/60)))</f>
        <v>120</v>
      </c>
      <c r="K175" s="3" t="s">
        <v>97</v>
      </c>
      <c r="L175" s="3" t="s">
        <v>118</v>
      </c>
    </row>
    <row r="176" spans="1:12">
      <c r="D176" s="13">
        <f>SUM(D173:D175)</f>
        <v>0.18819444444444461</v>
      </c>
      <c r="G176" s="9">
        <f>SUM(G173:G175)</f>
        <v>407</v>
      </c>
      <c r="H176" s="10">
        <f>(G176/(HOUR(D176)+(MINUTE(D176)/60)))</f>
        <v>90.110701107011067</v>
      </c>
      <c r="I176" s="11">
        <f>G176+I172</f>
        <v>53766</v>
      </c>
      <c r="J176" s="13">
        <f>D176+J172</f>
        <v>5.4111111111111097</v>
      </c>
    </row>
    <row r="177" spans="1:14" ht="28.5">
      <c r="A177" s="12">
        <v>42745</v>
      </c>
      <c r="B177" s="7">
        <v>0.41666666666666669</v>
      </c>
      <c r="C177" s="7">
        <v>0.43541666666666662</v>
      </c>
      <c r="D177" s="7">
        <f>(C177-B177)</f>
        <v>1.8749999999999933E-2</v>
      </c>
      <c r="K177" s="3" t="s">
        <v>120</v>
      </c>
    </row>
    <row r="178" spans="1:14">
      <c r="B178" s="7">
        <v>0.43541666666666662</v>
      </c>
      <c r="C178" s="7">
        <v>0.43611111111111112</v>
      </c>
      <c r="D178" s="7">
        <f>(C178-B178)</f>
        <v>6.9444444444449749E-4</v>
      </c>
      <c r="E178" s="1">
        <v>46365</v>
      </c>
      <c r="F178" s="1">
        <v>46365</v>
      </c>
      <c r="G178" s="1">
        <f>F178-E178</f>
        <v>0</v>
      </c>
      <c r="H178" s="8">
        <f>(G178/(HOUR(D178)+(MINUTE(D178)/60)))</f>
        <v>0</v>
      </c>
      <c r="K178" s="3" t="s">
        <v>97</v>
      </c>
      <c r="L178" s="3" t="s">
        <v>119</v>
      </c>
    </row>
    <row r="179" spans="1:14">
      <c r="B179" s="7">
        <v>0.5131944444444444</v>
      </c>
      <c r="C179" s="7">
        <v>0.51388888888888895</v>
      </c>
      <c r="D179" s="7">
        <f>(C179-B179)</f>
        <v>6.94444444444553E-4</v>
      </c>
      <c r="E179" s="1">
        <v>6705</v>
      </c>
      <c r="F179" s="1">
        <v>6705</v>
      </c>
      <c r="G179" s="1">
        <f>F179-E179</f>
        <v>0</v>
      </c>
      <c r="H179" s="8">
        <f>(G179/(HOUR(D179)+(MINUTE(D179)/60)))</f>
        <v>0</v>
      </c>
    </row>
    <row r="180" spans="1:14">
      <c r="D180" s="13">
        <f>SUM(D177:D179)</f>
        <v>2.0138888888888984E-2</v>
      </c>
      <c r="G180" s="9">
        <f>SUM(G177:G179)</f>
        <v>0</v>
      </c>
      <c r="H180" s="10">
        <f>(G180/(HOUR(D180)+(MINUTE(D180)/60)))</f>
        <v>0</v>
      </c>
      <c r="I180" s="11">
        <f>G180+I176</f>
        <v>53766</v>
      </c>
      <c r="J180" s="13">
        <f>D180+J176</f>
        <v>5.4312499999999986</v>
      </c>
    </row>
    <row r="181" spans="1:14" ht="42.75">
      <c r="A181" s="12">
        <v>42746</v>
      </c>
      <c r="B181" s="7">
        <v>0.5</v>
      </c>
      <c r="C181" s="7">
        <v>0.52083333333333337</v>
      </c>
      <c r="D181" s="7">
        <f>(C181-B181)</f>
        <v>2.083333333333337E-2</v>
      </c>
      <c r="K181" s="3" t="s">
        <v>121</v>
      </c>
    </row>
    <row r="182" spans="1:14">
      <c r="B182" s="7">
        <v>0.52083333333333337</v>
      </c>
      <c r="C182" s="7">
        <v>0.53472222222222221</v>
      </c>
      <c r="D182" s="7">
        <f>(C182-B182)</f>
        <v>1.388888888888884E-2</v>
      </c>
      <c r="E182" s="1">
        <v>46365</v>
      </c>
      <c r="F182" s="1">
        <v>46598</v>
      </c>
      <c r="G182" s="1">
        <f>F182-E182</f>
        <v>233</v>
      </c>
      <c r="H182" s="8">
        <f>(G182/(HOUR(D182)+(MINUTE(D182)/60)))</f>
        <v>699</v>
      </c>
      <c r="K182" s="3" t="s">
        <v>97</v>
      </c>
      <c r="L182" s="3" t="s">
        <v>119</v>
      </c>
    </row>
    <row r="183" spans="1:14">
      <c r="B183" s="7">
        <v>0.5708333333333333</v>
      </c>
      <c r="C183" s="7">
        <v>0.57986111111111105</v>
      </c>
      <c r="D183" s="7">
        <f>(C183-B183)</f>
        <v>9.0277777777777457E-3</v>
      </c>
      <c r="E183" s="1">
        <v>46449</v>
      </c>
      <c r="F183" s="1">
        <v>46449</v>
      </c>
      <c r="G183" s="1">
        <f>F183-E183</f>
        <v>0</v>
      </c>
      <c r="H183" s="8">
        <f>(G183/(HOUR(D183)+(MINUTE(D183)/60)))</f>
        <v>0</v>
      </c>
      <c r="K183" s="3" t="s">
        <v>97</v>
      </c>
      <c r="L183" s="3" t="s">
        <v>119</v>
      </c>
    </row>
    <row r="184" spans="1:14">
      <c r="D184" s="13">
        <f>SUM(D181:D183)</f>
        <v>4.3749999999999956E-2</v>
      </c>
      <c r="G184" s="9">
        <f>SUM(G181:G183)</f>
        <v>233</v>
      </c>
      <c r="H184" s="10">
        <f>(G184/(HOUR(D184)+(MINUTE(D184)/60)))</f>
        <v>221.9047619047619</v>
      </c>
      <c r="I184" s="11">
        <f>G184+I180</f>
        <v>53999</v>
      </c>
      <c r="J184" s="13">
        <f>D184+J180</f>
        <v>5.4749999999999988</v>
      </c>
      <c r="M184" t="s">
        <v>122</v>
      </c>
      <c r="N184" s="1">
        <f>((G$157+G$161+G$168+G$172+G$176)+G$184)/5</f>
        <v>618.4</v>
      </c>
    </row>
    <row r="185" spans="1:14">
      <c r="A185" s="12">
        <v>42747</v>
      </c>
      <c r="B185" s="7">
        <v>0.4201388888888889</v>
      </c>
      <c r="C185" s="7">
        <v>0.43402777777777773</v>
      </c>
      <c r="D185" s="7">
        <f>(C185-B185)</f>
        <v>1.388888888888884E-2</v>
      </c>
      <c r="E185" s="1">
        <v>46449</v>
      </c>
      <c r="F185" s="1">
        <v>46711</v>
      </c>
      <c r="G185" s="1">
        <f>F185-E185</f>
        <v>262</v>
      </c>
      <c r="H185" s="8">
        <f>(G185/(HOUR(D185)+(MINUTE(D185)/60)))</f>
        <v>786</v>
      </c>
      <c r="K185" s="3" t="s">
        <v>97</v>
      </c>
      <c r="L185" s="3" t="s">
        <v>119</v>
      </c>
    </row>
    <row r="186" spans="1:14" ht="42.75">
      <c r="B186" s="7">
        <v>0.56944444444444442</v>
      </c>
      <c r="C186" s="7">
        <v>0.66666666666666663</v>
      </c>
      <c r="D186" s="7">
        <f>(C186-B186)</f>
        <v>9.722222222222221E-2</v>
      </c>
      <c r="K186" s="3" t="s">
        <v>123</v>
      </c>
    </row>
    <row r="187" spans="1:14">
      <c r="B187" s="7">
        <v>0.66666666666666663</v>
      </c>
      <c r="C187" s="7">
        <v>0.6777777777777777</v>
      </c>
      <c r="D187" s="7">
        <f>(C187-B187)</f>
        <v>1.1111111111111072E-2</v>
      </c>
      <c r="E187" s="1">
        <v>46711</v>
      </c>
      <c r="F187" s="1">
        <v>46852</v>
      </c>
      <c r="G187" s="1">
        <f>F187-E187</f>
        <v>141</v>
      </c>
      <c r="H187" s="8">
        <f>(G187/(HOUR(D187)+(MINUTE(D187)/60)))</f>
        <v>528.75</v>
      </c>
      <c r="K187" s="3" t="s">
        <v>97</v>
      </c>
      <c r="L187" s="3" t="s">
        <v>119</v>
      </c>
    </row>
    <row r="188" spans="1:14">
      <c r="D188" s="13">
        <f>SUM(D185:D187)</f>
        <v>0.12222222222222212</v>
      </c>
      <c r="G188" s="9">
        <f>SUM(G185:G187)</f>
        <v>403</v>
      </c>
      <c r="H188" s="10">
        <f>(G188/(HOUR(D188)+(MINUTE(D188)/60)))</f>
        <v>137.38636363636363</v>
      </c>
      <c r="I188" s="11">
        <f>G188+I184</f>
        <v>54402</v>
      </c>
      <c r="J188" s="13">
        <f>D188+J184</f>
        <v>5.5972222222222205</v>
      </c>
    </row>
    <row r="189" spans="1:14" ht="42.75">
      <c r="B189" s="7">
        <v>0.39583333333333331</v>
      </c>
      <c r="C189" s="7">
        <v>0.47847222222222219</v>
      </c>
      <c r="D189" s="7">
        <f>(C189-B189)</f>
        <v>8.2638888888888873E-2</v>
      </c>
      <c r="K189" s="3" t="s">
        <v>123</v>
      </c>
    </row>
    <row r="190" spans="1:14">
      <c r="B190" s="7">
        <v>0.47847222222222219</v>
      </c>
      <c r="C190" s="7">
        <v>0.61111111111111105</v>
      </c>
      <c r="D190" s="7">
        <f>(C190-B190)</f>
        <v>0.13263888888888886</v>
      </c>
      <c r="E190" s="1">
        <v>46852</v>
      </c>
      <c r="F190" s="1">
        <v>48502</v>
      </c>
      <c r="G190" s="1">
        <f>F190-E190</f>
        <v>1650</v>
      </c>
      <c r="H190" s="8">
        <f t="shared" ref="H190:H196" si="13">(G190/(HOUR(D190)+(MINUTE(D190)/60)))</f>
        <v>518.32460732984293</v>
      </c>
      <c r="K190" s="14" t="s">
        <v>97</v>
      </c>
      <c r="L190" s="3" t="s">
        <v>119</v>
      </c>
    </row>
    <row r="191" spans="1:14">
      <c r="B191" s="7">
        <v>0.5131944444444444</v>
      </c>
      <c r="C191" s="7">
        <v>0.63541666666666663</v>
      </c>
      <c r="D191" s="7">
        <f>(C191-B191)</f>
        <v>0.12222222222222223</v>
      </c>
      <c r="E191" s="1">
        <v>6705</v>
      </c>
      <c r="F191" s="1">
        <v>6777</v>
      </c>
      <c r="G191" s="1">
        <f>F191-E191</f>
        <v>72</v>
      </c>
      <c r="H191" s="8">
        <f t="shared" si="13"/>
        <v>24.545454545454543</v>
      </c>
      <c r="K191" s="14" t="s">
        <v>97</v>
      </c>
      <c r="L191" s="3" t="s">
        <v>75</v>
      </c>
    </row>
    <row r="192" spans="1:14">
      <c r="D192" s="13">
        <f>SUM(D189:D191)</f>
        <v>0.33749999999999997</v>
      </c>
      <c r="G192" s="9">
        <f>SUM(G189:G191)</f>
        <v>1722</v>
      </c>
      <c r="H192" s="10">
        <f t="shared" si="13"/>
        <v>212.59259259259261</v>
      </c>
      <c r="I192" s="11">
        <f>G192+I188</f>
        <v>56124</v>
      </c>
      <c r="J192" s="13">
        <f>D192+J188</f>
        <v>5.9347222222222209</v>
      </c>
    </row>
    <row r="193" spans="1:15">
      <c r="A193" s="12">
        <v>42752</v>
      </c>
      <c r="B193" s="7">
        <v>0.47847222222222219</v>
      </c>
      <c r="C193" s="7">
        <v>0.51666666666666672</v>
      </c>
      <c r="D193" s="7">
        <f>(C193-B193)</f>
        <v>3.8194444444444531E-2</v>
      </c>
      <c r="E193" s="1">
        <v>6777</v>
      </c>
      <c r="F193" s="1">
        <v>6815</v>
      </c>
      <c r="G193" s="1">
        <f>F193-E193</f>
        <v>38</v>
      </c>
      <c r="H193" s="8">
        <f t="shared" si="13"/>
        <v>41.454545454545453</v>
      </c>
      <c r="K193" s="3" t="s">
        <v>124</v>
      </c>
    </row>
    <row r="194" spans="1:15">
      <c r="B194" s="7">
        <v>0.51666666666666672</v>
      </c>
      <c r="C194" s="7">
        <v>0.53680555555555554</v>
      </c>
      <c r="D194" s="7">
        <f>(C194-B194)</f>
        <v>2.0138888888888817E-2</v>
      </c>
      <c r="E194" s="1">
        <v>48502</v>
      </c>
      <c r="F194" s="1">
        <v>48468</v>
      </c>
      <c r="G194" s="1">
        <f>F194-E194</f>
        <v>-34</v>
      </c>
      <c r="H194" s="8">
        <f t="shared" si="13"/>
        <v>-70.34482758620689</v>
      </c>
      <c r="K194" s="3" t="s">
        <v>72</v>
      </c>
    </row>
    <row r="195" spans="1:15">
      <c r="B195" s="7">
        <v>0.67083333333333339</v>
      </c>
      <c r="C195" s="7">
        <v>0.70208333333333339</v>
      </c>
      <c r="D195" s="7">
        <f>(C195-B195)</f>
        <v>3.125E-2</v>
      </c>
      <c r="E195" s="1">
        <v>48468</v>
      </c>
      <c r="F195" s="1">
        <v>49053</v>
      </c>
      <c r="G195" s="1">
        <f>F195-E195</f>
        <v>585</v>
      </c>
      <c r="H195" s="8">
        <f t="shared" si="13"/>
        <v>780</v>
      </c>
      <c r="K195" s="3" t="s">
        <v>53</v>
      </c>
    </row>
    <row r="196" spans="1:15">
      <c r="B196" s="7"/>
      <c r="C196" s="7"/>
      <c r="D196" s="13">
        <f>SUM(D193:D195)</f>
        <v>8.9583333333333348E-2</v>
      </c>
      <c r="G196" s="9">
        <f>SUM(G193:G195)</f>
        <v>589</v>
      </c>
      <c r="H196" s="10">
        <f t="shared" si="13"/>
        <v>273.95348837209303</v>
      </c>
      <c r="I196" s="11">
        <f>G196+I192</f>
        <v>56713</v>
      </c>
      <c r="J196" s="13">
        <f>D196+J192</f>
        <v>6.0243055555555545</v>
      </c>
    </row>
    <row r="197" spans="1:15" ht="42.75">
      <c r="A197" s="12">
        <v>42753</v>
      </c>
      <c r="B197" s="7">
        <v>0.4375</v>
      </c>
      <c r="C197" s="7">
        <v>0.5</v>
      </c>
      <c r="D197" s="7">
        <f>(C197-B197)</f>
        <v>6.25E-2</v>
      </c>
      <c r="E197" s="1"/>
      <c r="G197" s="1"/>
      <c r="H197" s="8"/>
      <c r="K197" s="3" t="s">
        <v>123</v>
      </c>
    </row>
    <row r="198" spans="1:15">
      <c r="B198" s="7">
        <v>0.6020833333333333</v>
      </c>
      <c r="C198" s="7">
        <v>0.69791666666666663</v>
      </c>
      <c r="D198" s="7">
        <f>(C198-B198)</f>
        <v>9.5833333333333326E-2</v>
      </c>
      <c r="E198" s="1">
        <v>6815</v>
      </c>
      <c r="F198" s="1">
        <v>7303</v>
      </c>
      <c r="G198" s="1">
        <f>F198-E198</f>
        <v>488</v>
      </c>
      <c r="H198" s="8">
        <f>(G198/(HOUR(D198)+(MINUTE(D198)/60)))</f>
        <v>212.17391304347828</v>
      </c>
      <c r="K198" s="3" t="s">
        <v>125</v>
      </c>
    </row>
    <row r="199" spans="1:15">
      <c r="B199" s="7">
        <v>0.60972222222222217</v>
      </c>
      <c r="C199" s="7">
        <v>0.69791666666666663</v>
      </c>
      <c r="D199" s="7">
        <f>(C199-B199)</f>
        <v>8.8194444444444464E-2</v>
      </c>
      <c r="E199" s="1">
        <v>49053</v>
      </c>
      <c r="F199" s="1">
        <v>49244</v>
      </c>
      <c r="G199" s="1">
        <f>F199-E199</f>
        <v>191</v>
      </c>
      <c r="H199" s="8">
        <f>(G199/(HOUR(D199)+(MINUTE(D199)/60)))</f>
        <v>90.236220472440948</v>
      </c>
      <c r="K199" s="15" t="s">
        <v>126</v>
      </c>
    </row>
    <row r="200" spans="1:15">
      <c r="B200" s="7">
        <v>0.79166666666666663</v>
      </c>
      <c r="C200" s="7">
        <v>0.88541666666666663</v>
      </c>
      <c r="D200" s="7">
        <f>(C200-B200)</f>
        <v>9.375E-2</v>
      </c>
      <c r="E200" s="1">
        <v>7303</v>
      </c>
      <c r="F200" s="1">
        <v>7788</v>
      </c>
      <c r="G200" s="1">
        <f>F200-E200</f>
        <v>485</v>
      </c>
      <c r="H200" s="8">
        <f>(G200/(HOUR(D200)+(MINUTE(D200)/60)))</f>
        <v>215.55555555555554</v>
      </c>
      <c r="K200" s="15" t="s">
        <v>127</v>
      </c>
    </row>
    <row r="201" spans="1:15">
      <c r="B201" s="7">
        <v>0.79166666666666663</v>
      </c>
      <c r="C201" s="7">
        <v>0.88541666666666663</v>
      </c>
      <c r="D201" s="7">
        <f>(C201-B201)</f>
        <v>9.375E-2</v>
      </c>
      <c r="E201" s="1">
        <v>49244</v>
      </c>
      <c r="F201" s="1">
        <v>49288</v>
      </c>
      <c r="G201" s="1">
        <f>F201-E201</f>
        <v>44</v>
      </c>
      <c r="H201" s="8">
        <f>(G201/(HOUR(D201)+(MINUTE(D201)/60)))</f>
        <v>19.555555555555557</v>
      </c>
      <c r="K201" s="15" t="s">
        <v>126</v>
      </c>
    </row>
    <row r="202" spans="1:15">
      <c r="D202" s="13">
        <f>SUM(D198,D201)</f>
        <v>0.18958333333333333</v>
      </c>
      <c r="G202" s="9">
        <f>SUM(G197:G201)</f>
        <v>1208</v>
      </c>
      <c r="H202" s="10">
        <f>(G202/(HOUR(D202)+(MINUTE(D202)/60)))</f>
        <v>265.49450549450552</v>
      </c>
      <c r="I202" s="11">
        <f>G202+I196</f>
        <v>57921</v>
      </c>
      <c r="J202" s="13">
        <f>D202+J196</f>
        <v>6.2138888888888877</v>
      </c>
    </row>
    <row r="203" spans="1:15">
      <c r="A203" s="12">
        <v>42754</v>
      </c>
      <c r="B203" s="7">
        <v>0.4548611111111111</v>
      </c>
      <c r="C203" s="7">
        <v>0.52430555555555558</v>
      </c>
      <c r="D203" s="7">
        <f>(C203-B203)</f>
        <v>6.9444444444444475E-2</v>
      </c>
      <c r="E203" s="1">
        <v>49244</v>
      </c>
      <c r="F203" s="1">
        <v>49458</v>
      </c>
      <c r="G203" s="1">
        <f>F203-E203</f>
        <v>214</v>
      </c>
      <c r="H203" s="8">
        <f t="shared" ref="H203:H210" si="14">(G203/(HOUR(D203)+(MINUTE(D203)/60)))</f>
        <v>128.4</v>
      </c>
      <c r="K203" s="15" t="s">
        <v>126</v>
      </c>
    </row>
    <row r="204" spans="1:15">
      <c r="B204" s="7">
        <v>0.4548611111111111</v>
      </c>
      <c r="C204" s="7">
        <v>0.52430555555555558</v>
      </c>
      <c r="D204" s="7">
        <f>(C204-B204)</f>
        <v>6.9444444444444475E-2</v>
      </c>
      <c r="E204" s="1">
        <v>7788</v>
      </c>
      <c r="F204" s="1">
        <v>8087</v>
      </c>
      <c r="G204" s="1">
        <f>F204-E204</f>
        <v>299</v>
      </c>
      <c r="H204" s="8">
        <f t="shared" si="14"/>
        <v>179.4</v>
      </c>
      <c r="K204" s="15" t="s">
        <v>127</v>
      </c>
    </row>
    <row r="205" spans="1:15" ht="42.75">
      <c r="B205" s="7">
        <v>0.52430555555555558</v>
      </c>
      <c r="C205" s="7">
        <v>0.67291666666666661</v>
      </c>
      <c r="D205" s="7">
        <f>(C205-B205)</f>
        <v>0.14861111111111103</v>
      </c>
      <c r="E205" s="1"/>
      <c r="G205" s="1"/>
      <c r="H205" s="8"/>
      <c r="K205" s="3" t="s">
        <v>123</v>
      </c>
    </row>
    <row r="206" spans="1:15">
      <c r="B206" s="7">
        <v>0.67291666666666661</v>
      </c>
      <c r="C206" s="7">
        <v>0.71736111111111101</v>
      </c>
      <c r="D206" s="7">
        <f>(C206-B206)</f>
        <v>4.4444444444444398E-2</v>
      </c>
      <c r="E206" s="1">
        <v>49458</v>
      </c>
      <c r="F206" s="1">
        <v>49477</v>
      </c>
      <c r="G206" s="1">
        <f>F206-E206</f>
        <v>19</v>
      </c>
      <c r="H206" s="8">
        <f>(G206/(HOUR(D206)+(MINUTE(D206)/60)))</f>
        <v>17.8125</v>
      </c>
      <c r="K206" s="15" t="s">
        <v>126</v>
      </c>
    </row>
    <row r="207" spans="1:15" s="3" customFormat="1">
      <c r="A207"/>
      <c r="B207" s="7">
        <v>0.67291666666666661</v>
      </c>
      <c r="C207" s="7">
        <v>0.71736111111111101</v>
      </c>
      <c r="D207" s="7">
        <f>(C207-B207)</f>
        <v>4.4444444444444398E-2</v>
      </c>
      <c r="E207" s="1">
        <v>8087</v>
      </c>
      <c r="F207" s="1">
        <v>8374</v>
      </c>
      <c r="G207" s="1">
        <f>F207-E207</f>
        <v>287</v>
      </c>
      <c r="H207" s="8">
        <f>(G207/(HOUR(D207)+(MINUTE(D207)/60)))</f>
        <v>269.0625</v>
      </c>
      <c r="I207" s="2"/>
      <c r="J207"/>
      <c r="K207" s="15" t="s">
        <v>127</v>
      </c>
      <c r="M207"/>
      <c r="N207"/>
      <c r="O207"/>
    </row>
    <row r="208" spans="1:15" s="3" customFormat="1">
      <c r="A208"/>
      <c r="B208"/>
      <c r="C208"/>
      <c r="D208" s="13">
        <f>SUM(D204,D207)</f>
        <v>0.11388888888888887</v>
      </c>
      <c r="E208"/>
      <c r="F208" s="1"/>
      <c r="G208" s="9">
        <f>SUM(G203:G207)</f>
        <v>819</v>
      </c>
      <c r="H208" s="10">
        <f t="shared" si="14"/>
        <v>299.63414634146341</v>
      </c>
      <c r="I208" s="11">
        <f>G208+I202</f>
        <v>58740</v>
      </c>
      <c r="J208" s="13">
        <f>D208+J202</f>
        <v>6.3277777777777766</v>
      </c>
      <c r="M208"/>
      <c r="N208"/>
      <c r="O208"/>
    </row>
    <row r="209" spans="1:15" s="3" customFormat="1">
      <c r="A209" s="12">
        <v>42757</v>
      </c>
      <c r="B209" s="7">
        <v>0.51041666666666663</v>
      </c>
      <c r="C209" s="7">
        <v>0.52708333333333335</v>
      </c>
      <c r="D209" s="7">
        <f t="shared" ref="D209:D216" si="15">(C209-B209)</f>
        <v>1.6666666666666718E-2</v>
      </c>
      <c r="E209" s="1">
        <v>49477</v>
      </c>
      <c r="F209" s="1">
        <v>49493</v>
      </c>
      <c r="G209" s="1">
        <f>F209-E209</f>
        <v>16</v>
      </c>
      <c r="H209" s="8">
        <f t="shared" si="14"/>
        <v>40</v>
      </c>
      <c r="I209" s="2"/>
      <c r="J209"/>
      <c r="K209" s="15" t="s">
        <v>126</v>
      </c>
      <c r="M209"/>
      <c r="N209"/>
      <c r="O209"/>
    </row>
    <row r="210" spans="1:15" s="3" customFormat="1">
      <c r="A210"/>
      <c r="B210" s="7">
        <v>0.4152777777777778</v>
      </c>
      <c r="C210" s="7">
        <v>0.46249999999999997</v>
      </c>
      <c r="D210" s="7">
        <f t="shared" si="15"/>
        <v>4.7222222222222165E-2</v>
      </c>
      <c r="E210" s="1">
        <v>8374</v>
      </c>
      <c r="F210" s="1">
        <v>8686</v>
      </c>
      <c r="G210" s="1">
        <f>F210-E210</f>
        <v>312</v>
      </c>
      <c r="H210" s="8">
        <f t="shared" si="14"/>
        <v>275.29411764705884</v>
      </c>
      <c r="I210" s="2"/>
      <c r="J210"/>
      <c r="K210" s="15" t="s">
        <v>127</v>
      </c>
      <c r="M210"/>
      <c r="N210"/>
      <c r="O210"/>
    </row>
    <row r="211" spans="1:15" s="3" customFormat="1">
      <c r="A211"/>
      <c r="B211" s="7">
        <v>0.50486111111111109</v>
      </c>
      <c r="C211" s="7">
        <v>0.52708333333333335</v>
      </c>
      <c r="D211" s="7">
        <f t="shared" si="15"/>
        <v>2.2222222222222254E-2</v>
      </c>
      <c r="E211" s="1">
        <v>8686</v>
      </c>
      <c r="F211" s="1">
        <v>8741</v>
      </c>
      <c r="G211" s="1">
        <f>F211-E211</f>
        <v>55</v>
      </c>
      <c r="H211" s="8">
        <f>(G211/(HOUR(D211)+(MINUTE(D211)/60)))</f>
        <v>103.125</v>
      </c>
      <c r="I211" s="2"/>
      <c r="J211"/>
      <c r="K211" s="15" t="s">
        <v>127</v>
      </c>
      <c r="M211"/>
      <c r="N211"/>
      <c r="O211"/>
    </row>
    <row r="212" spans="1:15" s="3" customFormat="1">
      <c r="A212"/>
      <c r="B212" s="7">
        <v>0.56805555555555554</v>
      </c>
      <c r="C212" s="7">
        <v>0.6</v>
      </c>
      <c r="D212" s="7">
        <f t="shared" si="15"/>
        <v>3.1944444444444442E-2</v>
      </c>
      <c r="E212"/>
      <c r="F212" s="1"/>
      <c r="G212"/>
      <c r="H212"/>
      <c r="I212" s="2"/>
      <c r="J212"/>
      <c r="K212" s="3" t="s">
        <v>128</v>
      </c>
      <c r="M212"/>
      <c r="N212"/>
      <c r="O212"/>
    </row>
    <row r="213" spans="1:15" s="3" customFormat="1">
      <c r="A213"/>
      <c r="B213" s="7">
        <v>0.6</v>
      </c>
      <c r="C213" s="7">
        <v>0.65625</v>
      </c>
      <c r="D213" s="7">
        <f t="shared" si="15"/>
        <v>5.6250000000000022E-2</v>
      </c>
      <c r="E213" s="1">
        <v>8741</v>
      </c>
      <c r="F213" s="1">
        <v>8989</v>
      </c>
      <c r="G213" s="1">
        <f>F213-E213</f>
        <v>248</v>
      </c>
      <c r="H213" s="8">
        <f>(G213/(HOUR(D213)+(MINUTE(D213)/60)))</f>
        <v>183.7037037037037</v>
      </c>
      <c r="I213" s="2"/>
      <c r="J213"/>
      <c r="K213" s="15" t="s">
        <v>127</v>
      </c>
      <c r="M213"/>
      <c r="N213"/>
      <c r="O213"/>
    </row>
    <row r="214" spans="1:15" s="3" customFormat="1">
      <c r="A214"/>
      <c r="B214" s="7">
        <v>0.6</v>
      </c>
      <c r="C214" s="7">
        <v>0.65625</v>
      </c>
      <c r="D214" s="7">
        <f t="shared" si="15"/>
        <v>5.6250000000000022E-2</v>
      </c>
      <c r="E214" s="1">
        <v>49493</v>
      </c>
      <c r="F214" s="1">
        <v>49670</v>
      </c>
      <c r="G214" s="1">
        <f>F214-E214</f>
        <v>177</v>
      </c>
      <c r="H214" s="8">
        <f>(G214/(HOUR(D214)+(MINUTE(D214)/60)))</f>
        <v>131.11111111111111</v>
      </c>
      <c r="I214" s="2"/>
      <c r="J214"/>
      <c r="K214" s="15" t="s">
        <v>126</v>
      </c>
      <c r="M214"/>
      <c r="N214"/>
      <c r="O214"/>
    </row>
    <row r="215" spans="1:15" s="3" customFormat="1" ht="28.5">
      <c r="A215"/>
      <c r="B215"/>
      <c r="C215"/>
      <c r="D215" s="13">
        <f>SUM(D210:D211,D214)</f>
        <v>0.12569444444444444</v>
      </c>
      <c r="E215"/>
      <c r="F215" s="1"/>
      <c r="G215" s="9">
        <f>SUM(G209:G214)</f>
        <v>808</v>
      </c>
      <c r="H215" s="10">
        <f>(G215/(HOUR(D215)+(MINUTE(D215)/60)))</f>
        <v>267.84530386740335</v>
      </c>
      <c r="I215" s="11">
        <f>G215+I208</f>
        <v>59548</v>
      </c>
      <c r="J215" s="13">
        <f>D215+J208</f>
        <v>6.4534722222222207</v>
      </c>
      <c r="K215" s="3" t="s">
        <v>129</v>
      </c>
      <c r="M215"/>
      <c r="N215"/>
      <c r="O215"/>
    </row>
    <row r="216" spans="1:15" s="3" customFormat="1" ht="28.5">
      <c r="A216" s="12">
        <v>42758</v>
      </c>
      <c r="B216" s="7">
        <v>0.4201388888888889</v>
      </c>
      <c r="C216" s="7">
        <v>0.57152777777777775</v>
      </c>
      <c r="D216" s="7">
        <f t="shared" si="15"/>
        <v>0.15138888888888885</v>
      </c>
      <c r="E216"/>
      <c r="F216" s="1"/>
      <c r="G216"/>
      <c r="H216"/>
      <c r="I216" s="2"/>
      <c r="J216"/>
      <c r="K216" s="3" t="s">
        <v>130</v>
      </c>
      <c r="M216"/>
      <c r="N216"/>
      <c r="O216"/>
    </row>
    <row r="217" spans="1:15" s="3" customFormat="1">
      <c r="A217"/>
      <c r="B217" s="7">
        <v>0.57152777777777775</v>
      </c>
      <c r="C217" s="7">
        <v>0.68611111111111101</v>
      </c>
      <c r="D217" s="7">
        <f>(C217-B217)</f>
        <v>0.11458333333333326</v>
      </c>
      <c r="E217" s="1">
        <v>8989</v>
      </c>
      <c r="F217" s="1">
        <v>9374</v>
      </c>
      <c r="G217" s="1">
        <f>F217-E217</f>
        <v>385</v>
      </c>
      <c r="H217" s="8">
        <f>(G217/(HOUR(D217)+(MINUTE(D217)/60)))</f>
        <v>140</v>
      </c>
      <c r="I217" s="2"/>
      <c r="J217"/>
      <c r="K217" s="15" t="s">
        <v>127</v>
      </c>
      <c r="M217"/>
      <c r="N217"/>
      <c r="O217"/>
    </row>
    <row r="218" spans="1:15" s="3" customFormat="1">
      <c r="A218"/>
      <c r="B218" s="7">
        <v>0.57152777777777775</v>
      </c>
      <c r="C218" s="7">
        <v>0.68611111111111101</v>
      </c>
      <c r="D218" s="7">
        <f>(C218-B218)</f>
        <v>0.11458333333333326</v>
      </c>
      <c r="E218" s="1">
        <v>49670</v>
      </c>
      <c r="F218" s="1">
        <v>49706</v>
      </c>
      <c r="G218" s="1">
        <f>F218-E218</f>
        <v>36</v>
      </c>
      <c r="H218" s="8">
        <f>(G218/(HOUR(D218)+(MINUTE(D218)/60)))</f>
        <v>13.090909090909092</v>
      </c>
      <c r="I218" s="2"/>
      <c r="J218"/>
      <c r="K218" s="15" t="s">
        <v>131</v>
      </c>
      <c r="M218"/>
      <c r="N218"/>
      <c r="O218"/>
    </row>
    <row r="219" spans="1:15" s="3" customFormat="1" ht="28.5">
      <c r="A219"/>
      <c r="B219"/>
      <c r="C219"/>
      <c r="D219" s="13">
        <f>SUM(D218)</f>
        <v>0.11458333333333326</v>
      </c>
      <c r="E219"/>
      <c r="F219" s="1"/>
      <c r="G219" s="9">
        <f>SUM(G217:G218)</f>
        <v>421</v>
      </c>
      <c r="H219" s="10">
        <f>(G219/(HOUR(D219)+(MINUTE(D219)/60)))</f>
        <v>153.09090909090909</v>
      </c>
      <c r="I219" s="11">
        <f>G219+I215</f>
        <v>59969</v>
      </c>
      <c r="J219" s="13">
        <f>D219+J215</f>
        <v>6.5680555555555538</v>
      </c>
      <c r="K219" s="3" t="s">
        <v>129</v>
      </c>
      <c r="M219"/>
      <c r="N219"/>
      <c r="O219"/>
    </row>
    <row r="220" spans="1:15" s="3" customFormat="1">
      <c r="A220" t="s">
        <v>132</v>
      </c>
      <c r="B220"/>
      <c r="C220"/>
      <c r="D220"/>
      <c r="E220"/>
      <c r="F220" s="1"/>
      <c r="G220"/>
      <c r="H220"/>
      <c r="I220" s="2"/>
      <c r="J220"/>
      <c r="K220" s="3" t="s">
        <v>133</v>
      </c>
      <c r="M220"/>
      <c r="N220"/>
      <c r="O220"/>
    </row>
    <row r="221" spans="1:15" s="3" customFormat="1" ht="28.5">
      <c r="A221" s="12">
        <v>42761</v>
      </c>
      <c r="B221" s="7">
        <v>0.48194444444444445</v>
      </c>
      <c r="C221" s="7">
        <v>0.62013888888888891</v>
      </c>
      <c r="D221" s="7">
        <f>(C221-B221)</f>
        <v>0.13819444444444445</v>
      </c>
      <c r="E221"/>
      <c r="F221" s="1"/>
      <c r="G221"/>
      <c r="H221"/>
      <c r="I221" s="2"/>
      <c r="J221"/>
      <c r="K221" s="3" t="s">
        <v>134</v>
      </c>
      <c r="M221"/>
      <c r="N221"/>
      <c r="O221"/>
    </row>
    <row r="222" spans="1:15" s="3" customFormat="1">
      <c r="A222"/>
      <c r="B222" s="7">
        <v>0.62013888888888891</v>
      </c>
      <c r="C222" s="7">
        <v>0.70833333333333337</v>
      </c>
      <c r="D222" s="7">
        <f>(C222-B222)</f>
        <v>8.8194444444444464E-2</v>
      </c>
      <c r="E222" s="1">
        <v>9374</v>
      </c>
      <c r="F222" s="1">
        <v>9909</v>
      </c>
      <c r="G222" s="1">
        <f>F222-E222</f>
        <v>535</v>
      </c>
      <c r="H222" s="8">
        <f>(G222/(HOUR(D222)+(MINUTE(D222)/60)))</f>
        <v>252.75590551181102</v>
      </c>
      <c r="I222" s="2"/>
      <c r="J222"/>
      <c r="K222" s="15" t="s">
        <v>127</v>
      </c>
      <c r="M222"/>
      <c r="N222"/>
      <c r="O222"/>
    </row>
    <row r="223" spans="1:15" s="3" customFormat="1">
      <c r="A223"/>
      <c r="B223" s="7">
        <v>0.62013888888888891</v>
      </c>
      <c r="C223" s="7">
        <v>0.71527777777777779</v>
      </c>
      <c r="D223" s="7">
        <f>(C223-B223)</f>
        <v>9.5138888888888884E-2</v>
      </c>
      <c r="E223" s="1">
        <v>49706</v>
      </c>
      <c r="F223" s="1">
        <v>49935</v>
      </c>
      <c r="G223" s="1">
        <f>F223-E223</f>
        <v>229</v>
      </c>
      <c r="H223" s="8">
        <f>(G223/(HOUR(D223)+(MINUTE(D223)/60)))</f>
        <v>100.29197080291971</v>
      </c>
      <c r="I223" s="2"/>
      <c r="J223"/>
      <c r="K223" s="15" t="s">
        <v>131</v>
      </c>
      <c r="M223"/>
      <c r="N223"/>
      <c r="O223"/>
    </row>
    <row r="224" spans="1:15" s="3" customFormat="1" ht="28.5">
      <c r="A224"/>
      <c r="B224"/>
      <c r="C224"/>
      <c r="D224" s="13">
        <f>SUM(D223)</f>
        <v>9.5138888888888884E-2</v>
      </c>
      <c r="E224"/>
      <c r="F224" s="1"/>
      <c r="G224" s="9">
        <f>SUM(G222:G223)</f>
        <v>764</v>
      </c>
      <c r="H224" s="10">
        <f>(G224/(HOUR(D224)+(MINUTE(D224)/60)))</f>
        <v>334.5985401459854</v>
      </c>
      <c r="I224" s="11">
        <f>G224+I219</f>
        <v>60733</v>
      </c>
      <c r="J224" s="13">
        <f>D224+J219</f>
        <v>6.6631944444444429</v>
      </c>
      <c r="K224" s="3" t="s">
        <v>129</v>
      </c>
      <c r="M224"/>
      <c r="N224"/>
      <c r="O224"/>
    </row>
    <row r="225" spans="1:15" s="3" customFormat="1" ht="42.75">
      <c r="A225" s="12">
        <v>42762</v>
      </c>
      <c r="B225" s="7">
        <v>0.41666666666666669</v>
      </c>
      <c r="C225" s="7">
        <v>0.69374999999999998</v>
      </c>
      <c r="D225" s="7">
        <f>(C225-B225)</f>
        <v>0.27708333333333329</v>
      </c>
      <c r="E225"/>
      <c r="F225" s="1"/>
      <c r="G225"/>
      <c r="H225"/>
      <c r="I225" s="2"/>
      <c r="J225"/>
      <c r="K225" s="3" t="s">
        <v>135</v>
      </c>
      <c r="M225"/>
      <c r="N225"/>
      <c r="O225"/>
    </row>
    <row r="226" spans="1:15" s="3" customFormat="1" ht="28.5">
      <c r="A226"/>
      <c r="B226" s="7">
        <v>0.41666666666666669</v>
      </c>
      <c r="C226" s="7">
        <v>0.43958333333333338</v>
      </c>
      <c r="D226" s="7">
        <f>(C226-B226)</f>
        <v>2.2916666666666696E-2</v>
      </c>
      <c r="E226" s="1">
        <v>9909</v>
      </c>
      <c r="F226" s="1">
        <v>10021</v>
      </c>
      <c r="G226" s="1">
        <f>F226-E226</f>
        <v>112</v>
      </c>
      <c r="H226" s="8">
        <f>(G226/(HOUR(D226)+(MINUTE(D226)/60)))</f>
        <v>203.63636363636363</v>
      </c>
      <c r="I226" s="2"/>
      <c r="J226"/>
      <c r="K226" s="15" t="s">
        <v>136</v>
      </c>
      <c r="M226"/>
      <c r="N226"/>
      <c r="O226"/>
    </row>
    <row r="227" spans="1:15" s="3" customFormat="1">
      <c r="A227"/>
      <c r="B227" s="7">
        <v>0.41666666666666669</v>
      </c>
      <c r="C227" s="7">
        <v>0.43958333333333338</v>
      </c>
      <c r="D227" s="7">
        <f>(C227-B227)</f>
        <v>2.2916666666666696E-2</v>
      </c>
      <c r="E227" s="1">
        <v>49935</v>
      </c>
      <c r="F227" s="1">
        <v>49935</v>
      </c>
      <c r="G227" s="1">
        <f>F227-E227</f>
        <v>0</v>
      </c>
      <c r="H227" s="8">
        <f>(G227/(HOUR(D227)+(MINUTE(D227)/60)))</f>
        <v>0</v>
      </c>
      <c r="I227" s="2"/>
      <c r="J227"/>
      <c r="K227" s="15" t="s">
        <v>131</v>
      </c>
      <c r="M227"/>
      <c r="N227"/>
      <c r="O227"/>
    </row>
    <row r="228" spans="1:15" s="3" customFormat="1" ht="28.5">
      <c r="A228"/>
      <c r="B228"/>
      <c r="C228"/>
      <c r="D228" s="13">
        <f>SUM(D227)</f>
        <v>2.2916666666666696E-2</v>
      </c>
      <c r="E228"/>
      <c r="F228" s="1"/>
      <c r="G228" s="9">
        <f>SUM(G226:G227)</f>
        <v>112</v>
      </c>
      <c r="H228" s="10">
        <f>(G228/(HOUR(D228)+(MINUTE(D228)/60)))</f>
        <v>203.63636363636363</v>
      </c>
      <c r="I228" s="11">
        <f>G228+I224</f>
        <v>60845</v>
      </c>
      <c r="J228" s="13">
        <f>D228+J224</f>
        <v>6.68611111111111</v>
      </c>
      <c r="K228" s="3" t="s">
        <v>129</v>
      </c>
      <c r="M228"/>
      <c r="N228"/>
      <c r="O228"/>
    </row>
    <row r="229" spans="1:15" s="3" customFormat="1" ht="28.5">
      <c r="A229" s="12">
        <v>42764</v>
      </c>
      <c r="B229" s="7">
        <v>0.45833333333333331</v>
      </c>
      <c r="C229" s="7">
        <v>0.56319444444444444</v>
      </c>
      <c r="D229" s="7">
        <f>(C229-B229)</f>
        <v>0.10486111111111113</v>
      </c>
      <c r="E229"/>
      <c r="F229" s="1"/>
      <c r="G229"/>
      <c r="H229"/>
      <c r="I229" s="2"/>
      <c r="J229"/>
      <c r="K229" s="3" t="s">
        <v>137</v>
      </c>
      <c r="M229"/>
      <c r="N229"/>
      <c r="O229"/>
    </row>
    <row r="230" spans="1:15" s="3" customFormat="1">
      <c r="A230" s="12">
        <v>42765</v>
      </c>
      <c r="B230" s="7">
        <v>0.41666666666666669</v>
      </c>
      <c r="C230" s="7">
        <v>0.62847222222222221</v>
      </c>
      <c r="D230" s="7">
        <f>(C230-B230)</f>
        <v>0.21180555555555552</v>
      </c>
      <c r="E230"/>
      <c r="F230" s="1"/>
      <c r="G230"/>
      <c r="H230"/>
      <c r="I230" s="2"/>
      <c r="J230"/>
      <c r="K230" s="3" t="s">
        <v>138</v>
      </c>
      <c r="M230"/>
      <c r="N230"/>
      <c r="O230"/>
    </row>
    <row r="231" spans="1:15" s="3" customFormat="1" ht="28.5">
      <c r="A231"/>
      <c r="B231" s="7">
        <v>0.62847222222222221</v>
      </c>
      <c r="C231" s="7">
        <v>0.70138888888888884</v>
      </c>
      <c r="D231" s="7">
        <f>(C231-B231)</f>
        <v>7.291666666666663E-2</v>
      </c>
      <c r="E231" s="1">
        <v>10021</v>
      </c>
      <c r="F231" s="1">
        <v>10218</v>
      </c>
      <c r="G231" s="1">
        <f>F231-E231</f>
        <v>197</v>
      </c>
      <c r="H231" s="8">
        <f>(G231/(HOUR(D231)+(MINUTE(D231)/60)))</f>
        <v>112.57142857142857</v>
      </c>
      <c r="I231" s="2"/>
      <c r="J231"/>
      <c r="K231" s="15" t="s">
        <v>136</v>
      </c>
      <c r="M231"/>
      <c r="N231"/>
      <c r="O231"/>
    </row>
    <row r="232" spans="1:15" s="3" customFormat="1">
      <c r="A232"/>
      <c r="B232" s="7">
        <v>0.62847222222222221</v>
      </c>
      <c r="C232" s="7">
        <v>0.70138888888888884</v>
      </c>
      <c r="D232" s="7">
        <f>(C232-B232)</f>
        <v>7.291666666666663E-2</v>
      </c>
      <c r="E232" s="1">
        <v>49935</v>
      </c>
      <c r="F232" s="1">
        <v>49959</v>
      </c>
      <c r="G232" s="1">
        <f>F232-E232</f>
        <v>24</v>
      </c>
      <c r="H232" s="8">
        <f>(G232/(HOUR(D232)+(MINUTE(D232)/60)))</f>
        <v>13.714285714285714</v>
      </c>
      <c r="I232" s="2"/>
      <c r="J232"/>
      <c r="K232" s="15" t="s">
        <v>131</v>
      </c>
      <c r="M232"/>
      <c r="N232"/>
      <c r="O232"/>
    </row>
    <row r="233" spans="1:15" s="3" customFormat="1">
      <c r="A233"/>
      <c r="B233"/>
      <c r="C233"/>
      <c r="D233" s="13">
        <f>SUM(D232)</f>
        <v>7.291666666666663E-2</v>
      </c>
      <c r="E233"/>
      <c r="F233" s="1"/>
      <c r="G233" s="9">
        <f>SUM(G231:G232)</f>
        <v>221</v>
      </c>
      <c r="H233" s="10">
        <f>(G233/(HOUR(D233)+(MINUTE(D233)/60)))</f>
        <v>126.28571428571429</v>
      </c>
      <c r="I233" s="11">
        <f>G233+I228</f>
        <v>61066</v>
      </c>
      <c r="J233" s="13">
        <f>D233+J228</f>
        <v>6.759027777777777</v>
      </c>
      <c r="M233"/>
      <c r="N233"/>
      <c r="O233"/>
    </row>
    <row r="234" spans="1:15" s="3" customFormat="1">
      <c r="A234" s="12">
        <v>42766</v>
      </c>
      <c r="B234" s="7">
        <v>0.5625</v>
      </c>
      <c r="C234" s="7">
        <v>0.63124999999999998</v>
      </c>
      <c r="D234" s="7">
        <f>(C234-B234)</f>
        <v>6.8749999999999978E-2</v>
      </c>
      <c r="E234"/>
      <c r="F234" s="1"/>
      <c r="G234"/>
      <c r="H234"/>
      <c r="I234" s="2"/>
      <c r="J234"/>
      <c r="K234" s="14" t="s">
        <v>139</v>
      </c>
      <c r="M234"/>
      <c r="N234"/>
      <c r="O234"/>
    </row>
    <row r="235" spans="1:15" s="3" customFormat="1" ht="28.5">
      <c r="A235"/>
      <c r="B235" s="7">
        <v>0.63124999999999998</v>
      </c>
      <c r="C235" s="7">
        <v>0.70138888888888884</v>
      </c>
      <c r="D235" s="7">
        <f>(C235-B235)</f>
        <v>7.0138888888888862E-2</v>
      </c>
      <c r="E235" s="1">
        <v>10218</v>
      </c>
      <c r="F235" s="1">
        <v>10346</v>
      </c>
      <c r="G235" s="1">
        <f>F235-E235</f>
        <v>128</v>
      </c>
      <c r="H235" s="8">
        <f>(G235/(HOUR(D235)+(MINUTE(D235)/60)))</f>
        <v>76.039603960396036</v>
      </c>
      <c r="I235" s="2"/>
      <c r="J235"/>
      <c r="K235" s="15" t="s">
        <v>140</v>
      </c>
      <c r="M235"/>
      <c r="N235"/>
      <c r="O235"/>
    </row>
    <row r="236" spans="1:15" s="3" customFormat="1">
      <c r="A236"/>
      <c r="B236" s="7">
        <v>0.63124999999999998</v>
      </c>
      <c r="C236" s="7">
        <v>0.70138888888888884</v>
      </c>
      <c r="D236" s="7">
        <f>(C236-B236)</f>
        <v>7.0138888888888862E-2</v>
      </c>
      <c r="E236" s="1">
        <v>49959</v>
      </c>
      <c r="F236" s="1">
        <v>50027</v>
      </c>
      <c r="G236" s="1">
        <f>F236-E236</f>
        <v>68</v>
      </c>
      <c r="H236" s="8">
        <f>(G236/(HOUR(D236)+(MINUTE(D236)/60)))</f>
        <v>40.396039603960396</v>
      </c>
      <c r="I236" s="2"/>
      <c r="J236"/>
      <c r="K236" s="15" t="s">
        <v>131</v>
      </c>
      <c r="M236"/>
      <c r="N236"/>
      <c r="O236"/>
    </row>
    <row r="237" spans="1:15" s="3" customFormat="1">
      <c r="A237"/>
      <c r="B237" s="7"/>
      <c r="C237" s="7"/>
      <c r="D237" s="13">
        <f>SUM(D236)</f>
        <v>7.0138888888888862E-2</v>
      </c>
      <c r="E237"/>
      <c r="F237" s="1"/>
      <c r="G237" s="9">
        <f>SUM(G235:G236)</f>
        <v>196</v>
      </c>
      <c r="H237" s="10">
        <f>(G237/(HOUR(D237)+(MINUTE(D237)/60)))</f>
        <v>116.43564356435644</v>
      </c>
      <c r="I237" s="11">
        <f>G237+I233</f>
        <v>61262</v>
      </c>
      <c r="J237" s="13">
        <f>D237+J233</f>
        <v>6.8291666666666657</v>
      </c>
      <c r="K237" s="15"/>
      <c r="M237"/>
      <c r="N237"/>
      <c r="O237"/>
    </row>
    <row r="238" spans="1:15" s="3" customFormat="1">
      <c r="A238" s="12">
        <v>42767</v>
      </c>
      <c r="B238" t="s">
        <v>141</v>
      </c>
      <c r="C238"/>
      <c r="D238"/>
      <c r="E238"/>
      <c r="F238" s="1"/>
      <c r="G238"/>
      <c r="H238"/>
      <c r="I238" s="2"/>
      <c r="J238"/>
      <c r="K238" s="16"/>
      <c r="M238"/>
      <c r="N238"/>
      <c r="O238"/>
    </row>
    <row r="239" spans="1:15" ht="28.5">
      <c r="A239" s="12">
        <v>42768</v>
      </c>
      <c r="B239" s="7">
        <v>0.52083333333333337</v>
      </c>
      <c r="C239" s="7">
        <v>0.54513888888888895</v>
      </c>
      <c r="D239" s="7">
        <f>(C239-B239)</f>
        <v>2.430555555555558E-2</v>
      </c>
      <c r="K239" s="14" t="s">
        <v>142</v>
      </c>
    </row>
    <row r="240" spans="1:15">
      <c r="A240" s="12">
        <v>42769</v>
      </c>
      <c r="B240" s="7">
        <v>0.52013888888888882</v>
      </c>
      <c r="C240" s="7">
        <v>0.71111111111111114</v>
      </c>
      <c r="D240" s="7">
        <f>(C240-B240)</f>
        <v>0.19097222222222232</v>
      </c>
      <c r="K240" s="14" t="s">
        <v>143</v>
      </c>
    </row>
    <row r="241" spans="1:15" ht="28.5">
      <c r="A241" s="12">
        <v>42772</v>
      </c>
      <c r="B241" s="7">
        <v>0.4375</v>
      </c>
      <c r="C241" s="7">
        <v>0.5</v>
      </c>
      <c r="D241" s="7">
        <f>(C241-B241)</f>
        <v>6.25E-2</v>
      </c>
      <c r="K241" s="14" t="s">
        <v>144</v>
      </c>
    </row>
    <row r="242" spans="1:15">
      <c r="A242" s="12">
        <v>42773</v>
      </c>
      <c r="B242" s="7">
        <v>0.47222222222222227</v>
      </c>
      <c r="C242" s="7">
        <v>0.48680555555555555</v>
      </c>
      <c r="D242" s="7">
        <f>(C242-B242)</f>
        <v>1.4583333333333282E-2</v>
      </c>
      <c r="E242" s="1">
        <v>10346</v>
      </c>
      <c r="F242" s="1">
        <v>10389</v>
      </c>
      <c r="G242" s="1">
        <f>F242-E242</f>
        <v>43</v>
      </c>
      <c r="H242" s="8">
        <f>(G242/(HOUR(D242)+(MINUTE(D242)/60)))</f>
        <v>122.85714285714286</v>
      </c>
      <c r="K242" s="15" t="s">
        <v>145</v>
      </c>
    </row>
    <row r="243" spans="1:15">
      <c r="B243" s="7">
        <v>0.47222222222222227</v>
      </c>
      <c r="C243" s="7">
        <v>0.52430555555555558</v>
      </c>
      <c r="D243" s="7">
        <f>(C243-B243)</f>
        <v>5.2083333333333315E-2</v>
      </c>
      <c r="E243" s="1">
        <v>50027</v>
      </c>
      <c r="F243" s="1">
        <v>50886</v>
      </c>
      <c r="G243" s="1">
        <f>F243-E243</f>
        <v>859</v>
      </c>
      <c r="H243" s="8">
        <f>(G243/(HOUR(D243)+(MINUTE(D243)/60)))</f>
        <v>687.2</v>
      </c>
      <c r="K243" s="14" t="s">
        <v>146</v>
      </c>
      <c r="L243" s="14" t="s">
        <v>147</v>
      </c>
    </row>
    <row r="244" spans="1:15" ht="28.5">
      <c r="D244" s="13">
        <f>SUM(D243)</f>
        <v>5.2083333333333315E-2</v>
      </c>
      <c r="G244" s="9">
        <f>SUM(G242:G243)</f>
        <v>902</v>
      </c>
      <c r="H244" s="10">
        <f>(G244/(HOUR(D244)+(MINUTE(D244)/60)))</f>
        <v>721.6</v>
      </c>
      <c r="I244" s="11">
        <f>G244+I237</f>
        <v>62164</v>
      </c>
      <c r="J244" s="13">
        <f>D244+J237</f>
        <v>6.8812499999999988</v>
      </c>
      <c r="K244" s="3" t="s">
        <v>129</v>
      </c>
    </row>
    <row r="245" spans="1:15">
      <c r="A245" s="12">
        <v>42773</v>
      </c>
      <c r="B245" s="7">
        <v>0.44930555555555557</v>
      </c>
      <c r="C245" s="7">
        <v>0.48680555555555555</v>
      </c>
      <c r="D245" s="7">
        <f>(C245-B245)</f>
        <v>3.7499999999999978E-2</v>
      </c>
      <c r="E245" s="1">
        <v>10389</v>
      </c>
      <c r="F245" s="1">
        <v>10389</v>
      </c>
      <c r="G245" s="1">
        <f>F245-E245</f>
        <v>0</v>
      </c>
      <c r="H245" s="8">
        <f>(G245/(HOUR(D245)+(MINUTE(D245)/60)))</f>
        <v>0</v>
      </c>
      <c r="K245" s="15" t="s">
        <v>148</v>
      </c>
    </row>
    <row r="246" spans="1:15">
      <c r="B246" s="7">
        <v>0.44930555555555557</v>
      </c>
      <c r="C246" s="7">
        <v>0.52430555555555558</v>
      </c>
      <c r="D246" s="7">
        <f>(C246-B246)</f>
        <v>7.5000000000000011E-2</v>
      </c>
      <c r="E246" s="1">
        <v>50886</v>
      </c>
      <c r="F246" s="1">
        <v>50886</v>
      </c>
      <c r="G246" s="1">
        <f>F246-E246</f>
        <v>0</v>
      </c>
      <c r="H246" s="8">
        <f>(G246/(HOUR(D246)+(MINUTE(D246)/60)))</f>
        <v>0</v>
      </c>
      <c r="K246" s="15"/>
    </row>
    <row r="247" spans="1:15" ht="42.75">
      <c r="B247" s="7">
        <v>0.44930555555555557</v>
      </c>
      <c r="C247" s="7">
        <v>0.55625000000000002</v>
      </c>
      <c r="D247" s="7">
        <f>(C247-B247)</f>
        <v>0.10694444444444445</v>
      </c>
      <c r="K247" s="3" t="s">
        <v>149</v>
      </c>
    </row>
    <row r="248" spans="1:15">
      <c r="D248" s="13">
        <f>SUM(D247)</f>
        <v>0.10694444444444445</v>
      </c>
      <c r="G248" s="9">
        <f>SUM(G246:G247)</f>
        <v>0</v>
      </c>
      <c r="H248" s="10">
        <f>(G248/(HOUR(D248)+(MINUTE(D248)/60)))</f>
        <v>0</v>
      </c>
      <c r="I248" s="11">
        <f>G248+I244</f>
        <v>62164</v>
      </c>
      <c r="J248" s="13">
        <f>D248+J244</f>
        <v>6.988194444444443</v>
      </c>
    </row>
    <row r="249" spans="1:15">
      <c r="A249" s="12">
        <v>42777</v>
      </c>
      <c r="B249" s="7">
        <v>0.375</v>
      </c>
      <c r="C249" s="7">
        <v>0.67708333333333337</v>
      </c>
      <c r="D249" s="7">
        <f>(C249-B249)</f>
        <v>0.30208333333333337</v>
      </c>
      <c r="K249" s="3" t="s">
        <v>150</v>
      </c>
    </row>
    <row r="250" spans="1:15" ht="28.5">
      <c r="A250" s="12">
        <v>42778</v>
      </c>
      <c r="K250" s="3" t="s">
        <v>151</v>
      </c>
    </row>
    <row r="251" spans="1:15">
      <c r="A251" s="12">
        <v>42779</v>
      </c>
      <c r="B251" s="7">
        <v>0.44305555555555554</v>
      </c>
      <c r="C251" s="7">
        <v>0.5</v>
      </c>
      <c r="D251" s="7">
        <f>(C251-B251)</f>
        <v>5.6944444444444464E-2</v>
      </c>
      <c r="E251" s="1">
        <v>10389</v>
      </c>
      <c r="F251" s="1">
        <v>10438</v>
      </c>
      <c r="G251" s="1">
        <f>F251-E251</f>
        <v>49</v>
      </c>
      <c r="H251" s="8">
        <f t="shared" ref="H251:H256" si="16">(G251/(HOUR(D251)+(MINUTE(D251)/60)))</f>
        <v>35.853658536585364</v>
      </c>
      <c r="K251" s="15" t="s">
        <v>152</v>
      </c>
    </row>
    <row r="252" spans="1:15" ht="28.5">
      <c r="B252" s="7">
        <v>0.44305555555555554</v>
      </c>
      <c r="C252" s="7">
        <v>0.5</v>
      </c>
      <c r="D252" s="7">
        <f>(C252-B252)</f>
        <v>5.6944444444444464E-2</v>
      </c>
      <c r="E252" s="1">
        <v>50886</v>
      </c>
      <c r="F252" s="1">
        <v>51105</v>
      </c>
      <c r="G252" s="1">
        <f>F252-E252</f>
        <v>219</v>
      </c>
      <c r="H252" s="8">
        <f t="shared" si="16"/>
        <v>160.2439024390244</v>
      </c>
      <c r="K252" s="3" t="s">
        <v>153</v>
      </c>
    </row>
    <row r="253" spans="1:15">
      <c r="B253" s="7"/>
      <c r="C253" s="7"/>
      <c r="D253" s="13">
        <f>SUM(D252)</f>
        <v>5.6944444444444464E-2</v>
      </c>
      <c r="G253" s="9">
        <f>SUM(G251:G252)</f>
        <v>268</v>
      </c>
      <c r="H253" s="10">
        <f t="shared" si="16"/>
        <v>196.09756097560975</v>
      </c>
      <c r="I253" s="11">
        <f>G253+I248</f>
        <v>62432</v>
      </c>
      <c r="J253" s="13">
        <f>D253+J248</f>
        <v>7.0451388888888875</v>
      </c>
    </row>
    <row r="254" spans="1:15" ht="28.5">
      <c r="A254" s="12">
        <v>42780</v>
      </c>
      <c r="B254" s="7">
        <v>0.45208333333333334</v>
      </c>
      <c r="C254" s="7">
        <v>0.50555555555555554</v>
      </c>
      <c r="D254" s="7">
        <f>(C254-B254)</f>
        <v>5.3472222222222199E-2</v>
      </c>
      <c r="E254" s="1">
        <v>10438</v>
      </c>
      <c r="F254" s="1">
        <v>10785</v>
      </c>
      <c r="G254" s="1">
        <f>F254-E254</f>
        <v>347</v>
      </c>
      <c r="H254" s="8">
        <f t="shared" si="16"/>
        <v>270.38961038961043</v>
      </c>
      <c r="K254" s="15" t="s">
        <v>154</v>
      </c>
    </row>
    <row r="255" spans="1:15" s="3" customFormat="1" ht="28.5">
      <c r="A255"/>
      <c r="B255" s="7">
        <v>0.45208333333333334</v>
      </c>
      <c r="C255" s="7">
        <v>0.50555555555555554</v>
      </c>
      <c r="D255" s="7">
        <f>(C255-B255)</f>
        <v>5.3472222222222199E-2</v>
      </c>
      <c r="E255" s="1">
        <v>51105</v>
      </c>
      <c r="F255" s="1">
        <v>51626</v>
      </c>
      <c r="G255" s="1">
        <f>F255-E255</f>
        <v>521</v>
      </c>
      <c r="H255" s="8">
        <f t="shared" si="16"/>
        <v>405.97402597402601</v>
      </c>
      <c r="I255" s="2"/>
      <c r="J255"/>
      <c r="K255" s="3" t="s">
        <v>155</v>
      </c>
      <c r="M255"/>
      <c r="N255"/>
      <c r="O255"/>
    </row>
    <row r="256" spans="1:15" s="3" customFormat="1">
      <c r="A256"/>
      <c r="B256"/>
      <c r="C256"/>
      <c r="D256" s="13">
        <f>SUM(D255)</f>
        <v>5.3472222222222199E-2</v>
      </c>
      <c r="E256"/>
      <c r="F256" s="1"/>
      <c r="G256" s="9">
        <f>SUM(G254:G255)</f>
        <v>868</v>
      </c>
      <c r="H256" s="10">
        <f t="shared" si="16"/>
        <v>676.36363636363637</v>
      </c>
      <c r="I256" s="11"/>
      <c r="J256" s="13"/>
      <c r="M256"/>
      <c r="N256"/>
      <c r="O256"/>
    </row>
    <row r="257" spans="1:15" s="3" customFormat="1">
      <c r="A257" s="12">
        <v>42780</v>
      </c>
      <c r="B257" s="7">
        <v>0.54583333333333328</v>
      </c>
      <c r="C257" s="7">
        <v>0.60763888888888895</v>
      </c>
      <c r="D257" s="7">
        <f>(C257-B257)</f>
        <v>6.1805555555555669E-2</v>
      </c>
      <c r="E257"/>
      <c r="F257" s="1"/>
      <c r="G257"/>
      <c r="H257"/>
      <c r="I257" s="2"/>
      <c r="J257"/>
      <c r="K257" s="3" t="s">
        <v>156</v>
      </c>
      <c r="M257"/>
      <c r="N257"/>
      <c r="O257"/>
    </row>
    <row r="258" spans="1:15" s="3" customFormat="1" ht="28.5">
      <c r="A258"/>
      <c r="B258" s="7">
        <v>0.60763888888888895</v>
      </c>
      <c r="C258" s="7">
        <v>0.625</v>
      </c>
      <c r="D258" s="7">
        <f>(C258-B258)</f>
        <v>1.7361111111111049E-2</v>
      </c>
      <c r="E258" s="1">
        <v>10785</v>
      </c>
      <c r="F258" s="1">
        <v>10794</v>
      </c>
      <c r="G258" s="1">
        <f>F258-E258</f>
        <v>9</v>
      </c>
      <c r="H258" s="8">
        <f>(G258/(HOUR(D258)+(MINUTE(D258)/60)))</f>
        <v>21.599999999999998</v>
      </c>
      <c r="I258" s="2"/>
      <c r="J258"/>
      <c r="K258" s="15" t="s">
        <v>157</v>
      </c>
      <c r="M258"/>
      <c r="N258"/>
      <c r="O258"/>
    </row>
    <row r="259" spans="1:15" s="3" customFormat="1" ht="28.5">
      <c r="A259"/>
      <c r="B259" s="7">
        <v>0.60763888888888895</v>
      </c>
      <c r="C259" s="7">
        <v>0.625</v>
      </c>
      <c r="D259" s="7">
        <f>(C259-B259)</f>
        <v>1.7361111111111049E-2</v>
      </c>
      <c r="E259" s="1">
        <v>51626</v>
      </c>
      <c r="F259" s="1">
        <v>52083</v>
      </c>
      <c r="G259" s="1">
        <f>F259-E259</f>
        <v>457</v>
      </c>
      <c r="H259" s="8">
        <f>(G259/(HOUR(D259)+(MINUTE(D259)/60)))</f>
        <v>1096.8</v>
      </c>
      <c r="I259" s="2"/>
      <c r="J259"/>
      <c r="K259" s="3" t="s">
        <v>158</v>
      </c>
      <c r="M259"/>
      <c r="N259"/>
      <c r="O259"/>
    </row>
    <row r="260" spans="1:15" s="3" customFormat="1">
      <c r="A260"/>
      <c r="B260"/>
      <c r="C260"/>
      <c r="D260" s="13">
        <f>SUM(D259,D256)</f>
        <v>7.0833333333333248E-2</v>
      </c>
      <c r="E260"/>
      <c r="F260" s="1"/>
      <c r="G260" s="9">
        <f>SUM(G256:G259)</f>
        <v>1334</v>
      </c>
      <c r="H260" s="10">
        <f>(G260/(HOUR(D260)+(MINUTE(D260)/60)))</f>
        <v>784.70588235294122</v>
      </c>
      <c r="I260" s="11">
        <f>G260+I253</f>
        <v>63766</v>
      </c>
      <c r="J260" s="13">
        <f>D260+J253</f>
        <v>7.1159722222222204</v>
      </c>
      <c r="M260"/>
      <c r="N260"/>
      <c r="O260"/>
    </row>
    <row r="261" spans="1:15" s="3" customFormat="1">
      <c r="A261" s="12">
        <v>42781</v>
      </c>
      <c r="B261" s="7">
        <v>0.375</v>
      </c>
      <c r="C261" s="7">
        <v>0.4375</v>
      </c>
      <c r="D261" s="7">
        <f>(C261-B261)</f>
        <v>6.25E-2</v>
      </c>
      <c r="E261"/>
      <c r="F261" s="1"/>
      <c r="G261"/>
      <c r="H261"/>
      <c r="I261" s="2"/>
      <c r="J261"/>
      <c r="K261" s="15" t="s">
        <v>159</v>
      </c>
      <c r="M261"/>
      <c r="N261"/>
      <c r="O261"/>
    </row>
    <row r="262" spans="1:15" s="3" customFormat="1">
      <c r="A262"/>
      <c r="B262" s="7">
        <v>0.4375</v>
      </c>
      <c r="C262" s="7">
        <v>0.5</v>
      </c>
      <c r="D262" s="7">
        <f>(C262-B262)</f>
        <v>6.25E-2</v>
      </c>
      <c r="E262"/>
      <c r="F262" s="1"/>
      <c r="G262"/>
      <c r="H262"/>
      <c r="I262" s="2"/>
      <c r="J262"/>
      <c r="K262" s="3" t="s">
        <v>160</v>
      </c>
      <c r="M262"/>
      <c r="N262"/>
      <c r="O262"/>
    </row>
    <row r="263" spans="1:15" s="3" customFormat="1">
      <c r="A263"/>
      <c r="B263" s="7">
        <v>0.58333333333333337</v>
      </c>
      <c r="C263" s="7">
        <v>0.62013888888888891</v>
      </c>
      <c r="D263" s="7">
        <f>(C263-B263)</f>
        <v>3.6805555555555536E-2</v>
      </c>
      <c r="E263"/>
      <c r="F263" s="1"/>
      <c r="G263"/>
      <c r="H263"/>
      <c r="I263" s="2"/>
      <c r="J263"/>
      <c r="K263" s="3" t="s">
        <v>161</v>
      </c>
      <c r="M263"/>
      <c r="N263"/>
      <c r="O263"/>
    </row>
    <row r="264" spans="1:15" s="3" customFormat="1" ht="28.5">
      <c r="A264"/>
      <c r="B264" s="7">
        <v>0.62013888888888891</v>
      </c>
      <c r="C264" s="7">
        <v>0.625</v>
      </c>
      <c r="D264" s="7">
        <f>(C264-B264)</f>
        <v>4.8611111111110938E-3</v>
      </c>
      <c r="E264" s="1">
        <v>10794</v>
      </c>
      <c r="F264" s="1">
        <v>10794</v>
      </c>
      <c r="G264" s="1">
        <f>F264-E264</f>
        <v>0</v>
      </c>
      <c r="H264" s="8">
        <f>(G264/(HOUR(D264)+(MINUTE(D264)/60)))</f>
        <v>0</v>
      </c>
      <c r="I264" s="2"/>
      <c r="J264"/>
      <c r="K264" s="15" t="s">
        <v>157</v>
      </c>
      <c r="M264"/>
      <c r="N264"/>
      <c r="O264"/>
    </row>
    <row r="265" spans="1:15" s="3" customFormat="1" ht="28.5">
      <c r="A265"/>
      <c r="B265" s="7">
        <v>0.64583333333333337</v>
      </c>
      <c r="C265" s="7">
        <v>0.67708333333333337</v>
      </c>
      <c r="D265" s="7">
        <f>(C265-B265)</f>
        <v>3.125E-2</v>
      </c>
      <c r="E265" s="1">
        <v>52083</v>
      </c>
      <c r="F265" s="1">
        <v>52398</v>
      </c>
      <c r="G265" s="1">
        <f>F265-E265</f>
        <v>315</v>
      </c>
      <c r="H265" s="8">
        <f>(G265/(HOUR(D265)+(MINUTE(D265)/60)))</f>
        <v>420</v>
      </c>
      <c r="I265" s="2"/>
      <c r="J265"/>
      <c r="K265" s="3" t="s">
        <v>158</v>
      </c>
      <c r="M265"/>
      <c r="N265"/>
      <c r="O265"/>
    </row>
    <row r="266" spans="1:15" s="3" customFormat="1">
      <c r="A266"/>
      <c r="B266"/>
      <c r="C266"/>
      <c r="D266" s="13">
        <f>SUM(D265,D264)</f>
        <v>3.6111111111111094E-2</v>
      </c>
      <c r="E266"/>
      <c r="F266" s="1"/>
      <c r="G266" s="9">
        <f>SUM(G262:G265)</f>
        <v>315</v>
      </c>
      <c r="H266" s="10">
        <f>(G266/(HOUR(D266)+(MINUTE(D266)/60)))</f>
        <v>363.46153846153845</v>
      </c>
      <c r="I266" s="11">
        <f>G266+I260</f>
        <v>64081</v>
      </c>
      <c r="J266" s="13">
        <f>D266+J260</f>
        <v>7.1520833333333318</v>
      </c>
      <c r="M266"/>
      <c r="N266"/>
      <c r="O266"/>
    </row>
    <row r="267" spans="1:15" s="3" customFormat="1" ht="28.5">
      <c r="A267" s="12">
        <v>42782</v>
      </c>
      <c r="B267" s="7">
        <v>0.46597222222222223</v>
      </c>
      <c r="C267" s="7">
        <v>0.5</v>
      </c>
      <c r="D267" s="7">
        <f>(C267-B267)</f>
        <v>3.4027777777777768E-2</v>
      </c>
      <c r="E267"/>
      <c r="F267" s="1"/>
      <c r="G267"/>
      <c r="H267"/>
      <c r="I267" s="2"/>
      <c r="J267"/>
      <c r="K267" s="3" t="s">
        <v>162</v>
      </c>
      <c r="M267"/>
      <c r="N267"/>
      <c r="O267"/>
    </row>
    <row r="268" spans="1:15" s="3" customFormat="1" ht="28.5">
      <c r="A268"/>
      <c r="B268" s="7">
        <v>0.60277777777777775</v>
      </c>
      <c r="C268" s="7">
        <v>0.64652777777777781</v>
      </c>
      <c r="D268" s="7">
        <f>(C268-B268)</f>
        <v>4.3750000000000067E-2</v>
      </c>
      <c r="E268" s="1">
        <v>10794</v>
      </c>
      <c r="F268" s="1">
        <v>10794</v>
      </c>
      <c r="G268" s="1">
        <f>F268-E268</f>
        <v>0</v>
      </c>
      <c r="H268" s="8">
        <f>(G268/(HOUR(D268)+(MINUTE(D268)/60)))</f>
        <v>0</v>
      </c>
      <c r="I268" s="2"/>
      <c r="J268"/>
      <c r="K268" s="15" t="s">
        <v>157</v>
      </c>
      <c r="M268"/>
      <c r="N268"/>
      <c r="O268"/>
    </row>
    <row r="269" spans="1:15" s="3" customFormat="1" ht="28.5">
      <c r="A269"/>
      <c r="B269" s="7">
        <v>0.60277777777777775</v>
      </c>
      <c r="C269" s="7">
        <v>0.64652777777777781</v>
      </c>
      <c r="D269" s="7">
        <f>(C269-B269)</f>
        <v>4.3750000000000067E-2</v>
      </c>
      <c r="E269" s="1">
        <v>52398</v>
      </c>
      <c r="F269" s="1">
        <v>52543</v>
      </c>
      <c r="G269" s="1">
        <f>F269-E269</f>
        <v>145</v>
      </c>
      <c r="H269" s="8">
        <f>(G269/(HOUR(D269)+(MINUTE(D269)/60)))</f>
        <v>138.0952380952381</v>
      </c>
      <c r="I269" s="2"/>
      <c r="J269"/>
      <c r="K269" s="3" t="s">
        <v>163</v>
      </c>
      <c r="M269"/>
      <c r="N269"/>
      <c r="O269"/>
    </row>
    <row r="270" spans="1:15" s="3" customFormat="1">
      <c r="A270"/>
      <c r="B270"/>
      <c r="C270"/>
      <c r="D270" s="13">
        <f>SUM(D269)</f>
        <v>4.3750000000000067E-2</v>
      </c>
      <c r="E270"/>
      <c r="F270" s="1"/>
      <c r="G270" s="9">
        <f>SUM(G269)</f>
        <v>145</v>
      </c>
      <c r="H270" s="10">
        <f>(G270/(HOUR(D270)+(MINUTE(D270)/60)))</f>
        <v>138.0952380952381</v>
      </c>
      <c r="I270" s="11">
        <f>G270+I266</f>
        <v>64226</v>
      </c>
      <c r="J270" s="13">
        <f>D270+J266</f>
        <v>7.195833333333332</v>
      </c>
      <c r="M270"/>
      <c r="N270"/>
      <c r="O270"/>
    </row>
    <row r="271" spans="1:15" ht="28.5">
      <c r="B271" s="7">
        <v>0.4375</v>
      </c>
      <c r="C271" s="7">
        <v>0.66666666666666663</v>
      </c>
      <c r="D271" s="7">
        <f>(C271-B271)</f>
        <v>0.22916666666666663</v>
      </c>
      <c r="K271" s="14" t="s">
        <v>162</v>
      </c>
    </row>
    <row r="272" spans="1:15" ht="28.5">
      <c r="A272" s="12">
        <v>42788</v>
      </c>
      <c r="B272" s="7">
        <v>0.375</v>
      </c>
      <c r="C272" s="7">
        <v>0.46527777777777773</v>
      </c>
      <c r="D272" s="7">
        <f>(C272-B272)</f>
        <v>9.0277777777777735E-2</v>
      </c>
      <c r="K272" s="3" t="s">
        <v>164</v>
      </c>
    </row>
    <row r="273" spans="1:12" ht="28.5">
      <c r="B273" s="7">
        <v>0.58333333333333337</v>
      </c>
      <c r="C273" s="7">
        <v>0.67638888888888893</v>
      </c>
      <c r="D273" s="7">
        <f>(C273-B273)</f>
        <v>9.3055555555555558E-2</v>
      </c>
      <c r="K273" s="3" t="s">
        <v>165</v>
      </c>
    </row>
    <row r="274" spans="1:12" ht="28.5">
      <c r="A274" s="12">
        <v>42789</v>
      </c>
      <c r="B274" s="7">
        <v>0.55277777777777781</v>
      </c>
      <c r="C274" s="7">
        <v>0.66666666666666663</v>
      </c>
      <c r="D274" s="7">
        <f>(C274-B274)</f>
        <v>0.11388888888888882</v>
      </c>
      <c r="E274" s="1">
        <v>10794</v>
      </c>
      <c r="F274" s="1">
        <v>11579</v>
      </c>
      <c r="G274" s="1">
        <f>F274-E274</f>
        <v>785</v>
      </c>
      <c r="H274" s="8">
        <f>(G274/(HOUR(D274)+(MINUTE(D274)/60)))</f>
        <v>287.19512195121951</v>
      </c>
      <c r="K274" s="15" t="s">
        <v>166</v>
      </c>
    </row>
    <row r="275" spans="1:12" ht="28.5">
      <c r="B275" s="7">
        <v>0.55277777777777781</v>
      </c>
      <c r="C275" s="7">
        <v>0.66666666666666663</v>
      </c>
      <c r="D275" s="7">
        <f>(C275-B275)</f>
        <v>0.11388888888888882</v>
      </c>
      <c r="E275" s="1">
        <v>52543</v>
      </c>
      <c r="F275" s="1">
        <v>52779</v>
      </c>
      <c r="G275" s="1">
        <f>F275-E275</f>
        <v>236</v>
      </c>
      <c r="H275" s="8">
        <f>(G275/(HOUR(D275)+(MINUTE(D275)/60)))</f>
        <v>86.341463414634148</v>
      </c>
      <c r="K275" s="3" t="s">
        <v>163</v>
      </c>
    </row>
    <row r="276" spans="1:12">
      <c r="D276" s="13">
        <f>SUM(D275)</f>
        <v>0.11388888888888882</v>
      </c>
      <c r="G276" s="9">
        <f>SUM(G274:G275)</f>
        <v>1021</v>
      </c>
      <c r="H276" s="10">
        <f>(G276/(HOUR(D276)+(MINUTE(D276)/60)))</f>
        <v>373.53658536585363</v>
      </c>
      <c r="I276" s="11">
        <f>G276+I270</f>
        <v>65247</v>
      </c>
      <c r="J276" s="13">
        <f>D276+J270</f>
        <v>7.3097222222222209</v>
      </c>
    </row>
    <row r="277" spans="1:12" ht="28.5">
      <c r="A277" s="12">
        <v>42790</v>
      </c>
      <c r="B277" s="7">
        <v>0.45833333333333331</v>
      </c>
      <c r="C277" s="7">
        <v>0.46388888888888885</v>
      </c>
      <c r="D277" s="7">
        <f>(C277-B277)</f>
        <v>5.5555555555555358E-3</v>
      </c>
      <c r="G277" s="9"/>
      <c r="H277" s="10"/>
      <c r="I277" s="11"/>
      <c r="J277" s="13"/>
      <c r="K277" s="3" t="s">
        <v>167</v>
      </c>
    </row>
    <row r="278" spans="1:12" ht="28.5">
      <c r="A278" s="12">
        <v>42790</v>
      </c>
      <c r="B278" s="7">
        <v>0.46388888888888885</v>
      </c>
      <c r="C278" s="7">
        <v>0.47916666666666669</v>
      </c>
      <c r="D278" s="7">
        <f>(C278-B278)</f>
        <v>1.5277777777777835E-2</v>
      </c>
      <c r="E278" s="1">
        <v>11579</v>
      </c>
      <c r="F278" s="1">
        <v>11581</v>
      </c>
      <c r="G278" s="1">
        <f>F278-E278</f>
        <v>2</v>
      </c>
      <c r="H278" s="8">
        <f>(G278/(HOUR(D278)+(MINUTE(D278)/60)))</f>
        <v>5.454545454545455</v>
      </c>
      <c r="K278" s="15" t="s">
        <v>166</v>
      </c>
    </row>
    <row r="279" spans="1:12" ht="28.5">
      <c r="B279" s="7">
        <v>0.46388888888888885</v>
      </c>
      <c r="C279" s="7">
        <v>0.47916666666666669</v>
      </c>
      <c r="D279" s="7">
        <f>(C279-B279)</f>
        <v>1.5277777777777835E-2</v>
      </c>
      <c r="E279" s="1">
        <v>52779</v>
      </c>
      <c r="F279" s="1">
        <v>52780</v>
      </c>
      <c r="G279" s="1">
        <f>F279-E279</f>
        <v>1</v>
      </c>
      <c r="H279" s="8">
        <f>(G279/(HOUR(D279)+(MINUTE(D279)/60)))</f>
        <v>2.7272727272727275</v>
      </c>
      <c r="K279" s="3" t="s">
        <v>163</v>
      </c>
    </row>
    <row r="280" spans="1:12">
      <c r="B280" s="7">
        <v>0.58194444444444449</v>
      </c>
      <c r="C280" s="7">
        <v>0.65138888888888891</v>
      </c>
      <c r="D280" s="7">
        <f>(C280-B280)</f>
        <v>6.944444444444442E-2</v>
      </c>
      <c r="E280" s="1">
        <v>11581</v>
      </c>
      <c r="F280" s="1">
        <v>11596</v>
      </c>
      <c r="G280" s="1">
        <f>F280-E280</f>
        <v>15</v>
      </c>
      <c r="H280" s="8">
        <f>(G280/(HOUR(D280)+(MINUTE(D280)/60)))</f>
        <v>9</v>
      </c>
    </row>
    <row r="281" spans="1:12">
      <c r="B281" s="7">
        <v>0.58194444444444449</v>
      </c>
      <c r="C281" s="7">
        <v>0.65138888888888891</v>
      </c>
      <c r="D281" s="7">
        <f>(C281-B281)</f>
        <v>6.944444444444442E-2</v>
      </c>
      <c r="E281" s="1">
        <v>52780</v>
      </c>
      <c r="F281" s="1">
        <v>53073</v>
      </c>
      <c r="G281" s="1">
        <f>F281-E281</f>
        <v>293</v>
      </c>
      <c r="H281" s="8">
        <f>(G281/(HOUR(D281)+(MINUTE(D281)/60)))</f>
        <v>175.8</v>
      </c>
    </row>
    <row r="282" spans="1:12">
      <c r="D282" s="13">
        <f>SUM(D281)</f>
        <v>6.944444444444442E-2</v>
      </c>
      <c r="G282" s="9">
        <f>SUM(G278:G281)</f>
        <v>311</v>
      </c>
      <c r="H282" s="10">
        <f>(G282/(HOUR(D282)+(MINUTE(D282)/60)))</f>
        <v>186.60000000000002</v>
      </c>
      <c r="I282" s="11">
        <f>G282+I276</f>
        <v>65558</v>
      </c>
      <c r="J282" s="13">
        <f>D282+J276</f>
        <v>7.3791666666666655</v>
      </c>
    </row>
    <row r="283" spans="1:12">
      <c r="B283" s="7">
        <v>0.45833333333333331</v>
      </c>
      <c r="C283" s="7">
        <v>0.5493055555555556</v>
      </c>
      <c r="D283" s="7">
        <f>(C283-B283)</f>
        <v>9.0972222222222288E-2</v>
      </c>
      <c r="K283" s="3" t="s">
        <v>17</v>
      </c>
    </row>
    <row r="284" spans="1:12" ht="28.5">
      <c r="B284" s="7">
        <v>0.5493055555555556</v>
      </c>
      <c r="C284" s="7">
        <v>0.62152777777777779</v>
      </c>
      <c r="D284" s="7">
        <f>(C284-B284)</f>
        <v>7.2222222222222188E-2</v>
      </c>
      <c r="E284" s="1">
        <v>11596</v>
      </c>
      <c r="F284" s="1">
        <v>12081</v>
      </c>
      <c r="G284" s="1">
        <f>F284-E284</f>
        <v>485</v>
      </c>
      <c r="H284" s="8">
        <f>(G284/(HOUR(D284)+(MINUTE(D284)/60)))</f>
        <v>279.80769230769232</v>
      </c>
      <c r="K284" s="15" t="s">
        <v>166</v>
      </c>
    </row>
    <row r="285" spans="1:12" ht="28.5">
      <c r="B285" s="7">
        <v>0.5493055555555556</v>
      </c>
      <c r="C285" s="7">
        <v>0.60763888888888895</v>
      </c>
      <c r="D285" s="7">
        <f>(C285-B285)</f>
        <v>5.8333333333333348E-2</v>
      </c>
      <c r="E285" s="1">
        <v>53073</v>
      </c>
      <c r="F285" s="1">
        <v>54086</v>
      </c>
      <c r="G285" s="1">
        <f>F285-E285</f>
        <v>1013</v>
      </c>
      <c r="H285" s="8">
        <f>(G285/(HOUR(D285)+(MINUTE(D285)/60)))</f>
        <v>723.57142857142867</v>
      </c>
      <c r="K285" s="15" t="s">
        <v>163</v>
      </c>
    </row>
    <row r="286" spans="1:12">
      <c r="D286" s="13">
        <f>SUM(D284)</f>
        <v>7.2222222222222188E-2</v>
      </c>
      <c r="G286" s="9">
        <f>SUM(G284:G285)</f>
        <v>1498</v>
      </c>
      <c r="H286" s="10">
        <f>(G286/(HOUR(D286)+(MINUTE(D286)/60)))</f>
        <v>864.23076923076917</v>
      </c>
      <c r="I286" s="11">
        <f>G286+I282</f>
        <v>67056</v>
      </c>
      <c r="J286" s="13">
        <f>D286+J282</f>
        <v>7.4513888888888875</v>
      </c>
      <c r="L286" s="3" t="s">
        <v>168</v>
      </c>
    </row>
    <row r="287" spans="1:12">
      <c r="B287" s="7">
        <v>0.45</v>
      </c>
      <c r="C287" s="7">
        <v>0.58124999999999993</v>
      </c>
      <c r="D287" s="7">
        <f>(C287-B287)</f>
        <v>0.13124999999999992</v>
      </c>
      <c r="K287" s="3" t="s">
        <v>169</v>
      </c>
    </row>
    <row r="288" spans="1:12">
      <c r="B288" s="7">
        <v>0.45</v>
      </c>
      <c r="C288" s="7">
        <v>0.5</v>
      </c>
      <c r="D288" s="7">
        <f>(C288-B288)</f>
        <v>4.9999999999999989E-2</v>
      </c>
      <c r="E288" s="1">
        <v>12081</v>
      </c>
      <c r="F288" s="1">
        <v>12197</v>
      </c>
      <c r="G288" s="1">
        <f>F288-E288</f>
        <v>116</v>
      </c>
      <c r="H288" s="8">
        <f t="shared" ref="H288:H293" si="17">(G288/(HOUR(D288)+(MINUTE(D288)/60)))</f>
        <v>96.666666666666671</v>
      </c>
      <c r="K288" s="15" t="s">
        <v>170</v>
      </c>
    </row>
    <row r="289" spans="1:15" ht="28.5">
      <c r="B289" s="7">
        <v>0.64513888888888882</v>
      </c>
      <c r="C289" s="7">
        <v>0.66875000000000007</v>
      </c>
      <c r="D289" s="7">
        <f>(C289-B289)</f>
        <v>2.3611111111111249E-2</v>
      </c>
      <c r="E289" s="1">
        <v>54086</v>
      </c>
      <c r="F289" s="1">
        <v>54427</v>
      </c>
      <c r="G289" s="1">
        <f>F289-E289</f>
        <v>341</v>
      </c>
      <c r="H289" s="8">
        <f t="shared" si="17"/>
        <v>601.76470588235293</v>
      </c>
      <c r="K289" s="14" t="s">
        <v>163</v>
      </c>
      <c r="L289" s="3" t="s">
        <v>171</v>
      </c>
    </row>
    <row r="290" spans="1:15">
      <c r="A290" s="12">
        <v>42804</v>
      </c>
      <c r="D290" s="13">
        <f>SUM(D288)</f>
        <v>4.9999999999999989E-2</v>
      </c>
      <c r="G290" s="9">
        <f>SUM(G288:G289)</f>
        <v>457</v>
      </c>
      <c r="H290" s="10">
        <f t="shared" si="17"/>
        <v>380.83333333333337</v>
      </c>
      <c r="I290" s="11">
        <f>G290+I286</f>
        <v>67513</v>
      </c>
      <c r="J290" s="13">
        <f>D290+J286</f>
        <v>7.5013888888888873</v>
      </c>
      <c r="K290" s="3" t="s">
        <v>172</v>
      </c>
    </row>
    <row r="291" spans="1:15">
      <c r="A291" s="12">
        <v>42804</v>
      </c>
      <c r="B291" s="7">
        <v>0.54583333333333328</v>
      </c>
      <c r="C291" s="7">
        <v>0.63750000000000007</v>
      </c>
      <c r="D291" s="7">
        <f>(C291-B291)</f>
        <v>9.1666666666666785E-2</v>
      </c>
      <c r="E291" s="1">
        <v>54427</v>
      </c>
      <c r="F291" s="1">
        <v>54615</v>
      </c>
      <c r="G291" s="1">
        <f>F291-E291</f>
        <v>188</v>
      </c>
      <c r="H291" s="8">
        <f t="shared" si="17"/>
        <v>85.454545454545453</v>
      </c>
      <c r="K291" s="14" t="s">
        <v>173</v>
      </c>
      <c r="L291" s="14" t="s">
        <v>174</v>
      </c>
    </row>
    <row r="292" spans="1:15">
      <c r="B292" s="7">
        <v>0.54583333333333328</v>
      </c>
      <c r="C292" s="7">
        <v>0.63750000000000007</v>
      </c>
      <c r="D292" s="7">
        <f>(C292-B292)</f>
        <v>9.1666666666666785E-2</v>
      </c>
      <c r="E292" s="1">
        <v>12197</v>
      </c>
      <c r="F292" s="1">
        <v>12408</v>
      </c>
      <c r="G292" s="1">
        <f>F292-E292</f>
        <v>211</v>
      </c>
      <c r="H292" s="8">
        <f t="shared" si="17"/>
        <v>95.909090909090907</v>
      </c>
      <c r="K292" s="3" t="s">
        <v>175</v>
      </c>
      <c r="L292" s="3" t="s">
        <v>176</v>
      </c>
    </row>
    <row r="293" spans="1:15">
      <c r="D293" s="13">
        <f>SUM(D291)</f>
        <v>9.1666666666666785E-2</v>
      </c>
      <c r="G293" s="9">
        <f>SUM(G291:G292)</f>
        <v>399</v>
      </c>
      <c r="H293" s="10">
        <f t="shared" si="17"/>
        <v>181.36363636363635</v>
      </c>
      <c r="I293" s="11">
        <f>G293+I290</f>
        <v>67912</v>
      </c>
      <c r="J293" s="13">
        <f>D293+J290</f>
        <v>7.5930555555555541</v>
      </c>
    </row>
    <row r="294" spans="1:15">
      <c r="A294" s="12">
        <v>42807</v>
      </c>
      <c r="B294" s="7">
        <v>0.63541666666666663</v>
      </c>
      <c r="C294" s="7">
        <v>0.66666666666666663</v>
      </c>
      <c r="D294" s="7">
        <f>(C294-B294)</f>
        <v>3.125E-2</v>
      </c>
      <c r="K294" s="3" t="s">
        <v>177</v>
      </c>
    </row>
    <row r="295" spans="1:15">
      <c r="B295" s="7">
        <v>0.63541666666666663</v>
      </c>
      <c r="C295" s="7">
        <v>0.7104166666666667</v>
      </c>
      <c r="D295" s="7">
        <f>(C295-B295)</f>
        <v>7.5000000000000067E-2</v>
      </c>
      <c r="E295" s="1">
        <v>54427</v>
      </c>
      <c r="F295" s="1">
        <v>54659</v>
      </c>
      <c r="G295" s="1">
        <f>F295-E295</f>
        <v>232</v>
      </c>
      <c r="H295" s="8">
        <f t="shared" ref="H295:H331" si="18">(G295/(HOUR(D295)+(MINUTE(D295)/60)))</f>
        <v>128.88888888888889</v>
      </c>
      <c r="K295" s="3" t="s">
        <v>178</v>
      </c>
    </row>
    <row r="296" spans="1:15">
      <c r="B296" s="7"/>
      <c r="C296" s="7"/>
      <c r="D296" s="13">
        <f>SUM(D295)</f>
        <v>7.5000000000000067E-2</v>
      </c>
      <c r="G296" s="9">
        <f>SUM(G294:G295)</f>
        <v>232</v>
      </c>
      <c r="H296" s="10">
        <f t="shared" si="18"/>
        <v>128.88888888888889</v>
      </c>
      <c r="I296" s="11">
        <f>G296+I293</f>
        <v>68144</v>
      </c>
      <c r="J296" s="13">
        <f>D296+J293</f>
        <v>7.6680555555555543</v>
      </c>
    </row>
    <row r="297" spans="1:15">
      <c r="A297" s="12">
        <v>42808</v>
      </c>
      <c r="B297" s="7">
        <v>0.58333333333333337</v>
      </c>
      <c r="C297" s="7">
        <v>0.59375</v>
      </c>
      <c r="D297" s="7">
        <f>(C297-B297)</f>
        <v>1.041666666666663E-2</v>
      </c>
      <c r="E297" s="1">
        <v>54659</v>
      </c>
      <c r="F297" s="1">
        <v>54659</v>
      </c>
      <c r="G297" s="1">
        <f>F297-E297</f>
        <v>0</v>
      </c>
      <c r="H297" s="8">
        <f t="shared" si="18"/>
        <v>0</v>
      </c>
      <c r="K297" s="3" t="s">
        <v>179</v>
      </c>
    </row>
    <row r="298" spans="1:15">
      <c r="B298" s="7">
        <v>0.61458333333333337</v>
      </c>
      <c r="C298" s="7">
        <v>0.62777777777777777</v>
      </c>
      <c r="D298" s="7">
        <f>(C298-B298)</f>
        <v>1.3194444444444398E-2</v>
      </c>
      <c r="E298" s="1">
        <v>54659</v>
      </c>
      <c r="F298" s="1">
        <v>54660</v>
      </c>
      <c r="G298" s="1">
        <f>F298-E298</f>
        <v>1</v>
      </c>
      <c r="H298" s="8">
        <f t="shared" si="18"/>
        <v>3.1578947368421053</v>
      </c>
      <c r="K298" s="3" t="s">
        <v>179</v>
      </c>
    </row>
    <row r="299" spans="1:15" ht="28.5">
      <c r="B299" s="7">
        <v>0.83333333333333337</v>
      </c>
      <c r="C299" s="7">
        <v>0.875</v>
      </c>
      <c r="D299" s="7">
        <f>(C299-B299)</f>
        <v>4.166666666666663E-2</v>
      </c>
      <c r="E299" s="1">
        <v>54660</v>
      </c>
      <c r="F299" s="1">
        <v>54720</v>
      </c>
      <c r="G299" s="1">
        <f>F299-E299</f>
        <v>60</v>
      </c>
      <c r="H299" s="8">
        <f t="shared" si="18"/>
        <v>60</v>
      </c>
      <c r="K299" s="3" t="s">
        <v>180</v>
      </c>
    </row>
    <row r="300" spans="1:15">
      <c r="D300" s="13">
        <f>SUM(D297:D299)</f>
        <v>6.5277777777777657E-2</v>
      </c>
      <c r="G300" s="9">
        <f>SUM(G298:G299)</f>
        <v>61</v>
      </c>
      <c r="H300" s="10">
        <f t="shared" si="18"/>
        <v>38.936170212765958</v>
      </c>
      <c r="I300" s="11">
        <f>G300+I296</f>
        <v>68205</v>
      </c>
      <c r="J300" s="13">
        <f>D300+J296</f>
        <v>7.7333333333333316</v>
      </c>
    </row>
    <row r="301" spans="1:15" ht="28.5">
      <c r="A301" s="12">
        <v>42809</v>
      </c>
      <c r="B301" s="7">
        <v>0.42569444444444443</v>
      </c>
      <c r="C301" s="7">
        <v>0.46458333333333335</v>
      </c>
      <c r="D301" s="7">
        <f t="shared" ref="D301:D306" si="19">(C301-B301)</f>
        <v>3.8888888888888917E-2</v>
      </c>
      <c r="E301" s="1">
        <v>54720</v>
      </c>
      <c r="F301" s="1">
        <v>54722</v>
      </c>
      <c r="G301" s="1">
        <f t="shared" ref="G301:G306" si="20">F301-E301</f>
        <v>2</v>
      </c>
      <c r="H301" s="8">
        <f t="shared" si="18"/>
        <v>2.1428571428571428</v>
      </c>
      <c r="K301" s="3" t="s">
        <v>181</v>
      </c>
    </row>
    <row r="302" spans="1:15">
      <c r="B302" s="7">
        <v>0.4375</v>
      </c>
      <c r="C302" s="7">
        <v>0.46458333333333335</v>
      </c>
      <c r="D302" s="7">
        <f t="shared" si="19"/>
        <v>2.7083333333333348E-2</v>
      </c>
      <c r="E302" s="1">
        <v>12408</v>
      </c>
      <c r="F302" s="1">
        <v>12412</v>
      </c>
      <c r="G302" s="1">
        <f t="shared" si="20"/>
        <v>4</v>
      </c>
      <c r="H302" s="8">
        <f t="shared" si="18"/>
        <v>6.1538461538461533</v>
      </c>
      <c r="K302" s="3" t="s">
        <v>182</v>
      </c>
    </row>
    <row r="303" spans="1:15" s="3" customFormat="1" ht="28.5">
      <c r="A303"/>
      <c r="B303" s="7">
        <v>0.55208333333333337</v>
      </c>
      <c r="C303" s="7">
        <v>0.59444444444444444</v>
      </c>
      <c r="D303" s="7">
        <f t="shared" si="19"/>
        <v>4.2361111111111072E-2</v>
      </c>
      <c r="E303" s="1">
        <v>54722</v>
      </c>
      <c r="F303" s="1">
        <v>54788</v>
      </c>
      <c r="G303" s="1">
        <f t="shared" si="20"/>
        <v>66</v>
      </c>
      <c r="H303" s="8">
        <f t="shared" si="18"/>
        <v>64.918032786885249</v>
      </c>
      <c r="I303" s="2"/>
      <c r="J303"/>
      <c r="K303" s="3" t="s">
        <v>181</v>
      </c>
      <c r="M303"/>
      <c r="N303"/>
      <c r="O303"/>
    </row>
    <row r="304" spans="1:15" s="3" customFormat="1">
      <c r="A304"/>
      <c r="B304" s="7">
        <v>0.55208333333333337</v>
      </c>
      <c r="C304" s="7">
        <v>0.59444444444444444</v>
      </c>
      <c r="D304" s="7">
        <f t="shared" si="19"/>
        <v>4.2361111111111072E-2</v>
      </c>
      <c r="E304" s="1">
        <v>12412</v>
      </c>
      <c r="F304" s="1">
        <v>12412</v>
      </c>
      <c r="G304" s="1">
        <f t="shared" si="20"/>
        <v>0</v>
      </c>
      <c r="H304" s="8">
        <f t="shared" si="18"/>
        <v>0</v>
      </c>
      <c r="I304" s="2"/>
      <c r="J304"/>
      <c r="K304" s="3" t="s">
        <v>182</v>
      </c>
      <c r="M304"/>
      <c r="N304"/>
      <c r="O304"/>
    </row>
    <row r="305" spans="1:15" s="3" customFormat="1" ht="28.5">
      <c r="A305"/>
      <c r="B305" s="7">
        <v>0.61527777777777781</v>
      </c>
      <c r="C305" s="7">
        <v>0.70486111111111116</v>
      </c>
      <c r="D305" s="7">
        <f t="shared" si="19"/>
        <v>8.9583333333333348E-2</v>
      </c>
      <c r="E305" s="1">
        <v>54788</v>
      </c>
      <c r="F305" s="1">
        <v>54818</v>
      </c>
      <c r="G305" s="1">
        <f t="shared" si="20"/>
        <v>30</v>
      </c>
      <c r="H305" s="8">
        <f t="shared" si="18"/>
        <v>13.953488372093023</v>
      </c>
      <c r="I305" s="2"/>
      <c r="J305"/>
      <c r="K305" s="3" t="s">
        <v>181</v>
      </c>
      <c r="M305"/>
      <c r="N305"/>
      <c r="O305"/>
    </row>
    <row r="306" spans="1:15" s="3" customFormat="1">
      <c r="A306"/>
      <c r="B306" s="7">
        <v>0.61527777777777781</v>
      </c>
      <c r="C306" s="7">
        <v>0.70486111111111116</v>
      </c>
      <c r="D306" s="7">
        <f t="shared" si="19"/>
        <v>8.9583333333333348E-2</v>
      </c>
      <c r="E306" s="1">
        <v>12412</v>
      </c>
      <c r="F306" s="1">
        <v>12419</v>
      </c>
      <c r="G306" s="1">
        <f t="shared" si="20"/>
        <v>7</v>
      </c>
      <c r="H306" s="8">
        <f t="shared" si="18"/>
        <v>3.2558139534883721</v>
      </c>
      <c r="I306" s="2"/>
      <c r="J306"/>
      <c r="K306" s="3" t="s">
        <v>182</v>
      </c>
      <c r="M306"/>
      <c r="N306"/>
      <c r="O306"/>
    </row>
    <row r="307" spans="1:15" s="3" customFormat="1">
      <c r="A307"/>
      <c r="B307"/>
      <c r="C307"/>
      <c r="D307" s="13">
        <f>SUM(D301+D306+D304)</f>
        <v>0.17083333333333334</v>
      </c>
      <c r="E307"/>
      <c r="F307" s="1"/>
      <c r="G307" s="9">
        <f>SUM(G301:G306)</f>
        <v>109</v>
      </c>
      <c r="H307" s="10">
        <f t="shared" si="18"/>
        <v>26.585365853658541</v>
      </c>
      <c r="I307" s="11">
        <f>G307+I300</f>
        <v>68314</v>
      </c>
      <c r="J307" s="13">
        <f>D307+J300</f>
        <v>7.904166666666665</v>
      </c>
      <c r="M307"/>
      <c r="N307"/>
      <c r="O307"/>
    </row>
    <row r="308" spans="1:15" s="3" customFormat="1" ht="28.5">
      <c r="A308" s="12">
        <v>42810</v>
      </c>
      <c r="B308" s="7">
        <v>0.3923611111111111</v>
      </c>
      <c r="C308" s="7">
        <v>0.47083333333333338</v>
      </c>
      <c r="D308" s="7">
        <f>(C308-B308)</f>
        <v>7.8472222222222276E-2</v>
      </c>
      <c r="E308" s="1">
        <v>54818</v>
      </c>
      <c r="F308" s="1">
        <v>55274</v>
      </c>
      <c r="G308" s="1">
        <f>F308-E308</f>
        <v>456</v>
      </c>
      <c r="H308" s="8">
        <f t="shared" si="18"/>
        <v>242.12389380530973</v>
      </c>
      <c r="I308" s="2"/>
      <c r="J308"/>
      <c r="K308" s="3" t="s">
        <v>183</v>
      </c>
      <c r="M308"/>
      <c r="N308"/>
      <c r="O308"/>
    </row>
    <row r="309" spans="1:15" s="3" customFormat="1">
      <c r="A309"/>
      <c r="B309" s="7">
        <v>0.3923611111111111</v>
      </c>
      <c r="C309" s="7">
        <v>0.39583333333333331</v>
      </c>
      <c r="D309" s="7">
        <f>(C309-B309)</f>
        <v>3.4722222222222099E-3</v>
      </c>
      <c r="E309" s="1">
        <v>12419</v>
      </c>
      <c r="F309" s="1">
        <v>12417</v>
      </c>
      <c r="G309" s="1">
        <f>F309-E309</f>
        <v>-2</v>
      </c>
      <c r="H309" s="8">
        <f t="shared" si="18"/>
        <v>-24</v>
      </c>
      <c r="I309" s="2"/>
      <c r="J309"/>
      <c r="K309" s="3" t="s">
        <v>182</v>
      </c>
      <c r="M309"/>
      <c r="N309"/>
      <c r="O309"/>
    </row>
    <row r="310" spans="1:15" s="3" customFormat="1">
      <c r="A310"/>
      <c r="B310"/>
      <c r="C310"/>
      <c r="D310" s="13">
        <f>SUM(D308)</f>
        <v>7.8472222222222276E-2</v>
      </c>
      <c r="E310"/>
      <c r="F310" s="1"/>
      <c r="G310" s="9">
        <f>SUM(G308:G309)</f>
        <v>454</v>
      </c>
      <c r="H310" s="10">
        <f t="shared" si="18"/>
        <v>241.06194690265488</v>
      </c>
      <c r="I310" s="11">
        <f>G310+I307</f>
        <v>68768</v>
      </c>
      <c r="J310" s="13">
        <f>D310+J307</f>
        <v>7.9826388888888875</v>
      </c>
      <c r="M310"/>
      <c r="N310"/>
      <c r="O310"/>
    </row>
    <row r="311" spans="1:15" s="3" customFormat="1" ht="28.5">
      <c r="A311" s="12">
        <v>42811</v>
      </c>
      <c r="B311" s="7">
        <v>0.57222222222222219</v>
      </c>
      <c r="C311" s="7">
        <v>0.57291666666666663</v>
      </c>
      <c r="D311" s="7">
        <f>(C311-B311)</f>
        <v>6.9444444444444198E-4</v>
      </c>
      <c r="E311" s="1">
        <v>55274</v>
      </c>
      <c r="F311" s="1">
        <v>55274</v>
      </c>
      <c r="G311" s="1">
        <f>F311-E311</f>
        <v>0</v>
      </c>
      <c r="H311" s="8">
        <f t="shared" si="18"/>
        <v>0</v>
      </c>
      <c r="I311" s="2"/>
      <c r="J311"/>
      <c r="K311" s="3" t="s">
        <v>184</v>
      </c>
      <c r="M311"/>
      <c r="N311"/>
      <c r="O311"/>
    </row>
    <row r="312" spans="1:15" s="3" customFormat="1">
      <c r="A312"/>
      <c r="B312" s="7">
        <v>0.57222222222222219</v>
      </c>
      <c r="C312" s="7">
        <v>0.57291666666666663</v>
      </c>
      <c r="D312" s="7">
        <f>(C312-B312)</f>
        <v>6.9444444444444198E-4</v>
      </c>
      <c r="E312" s="1">
        <v>12417</v>
      </c>
      <c r="F312" s="1">
        <v>12417</v>
      </c>
      <c r="G312" s="1">
        <f>F312-E312</f>
        <v>0</v>
      </c>
      <c r="H312" s="8">
        <f t="shared" si="18"/>
        <v>0</v>
      </c>
      <c r="I312" s="2"/>
      <c r="J312"/>
      <c r="K312" s="3" t="s">
        <v>182</v>
      </c>
      <c r="M312"/>
      <c r="N312"/>
      <c r="O312"/>
    </row>
    <row r="313" spans="1:15" s="3" customFormat="1">
      <c r="A313" s="12">
        <v>42814</v>
      </c>
      <c r="B313" s="7">
        <v>0.60625000000000007</v>
      </c>
      <c r="C313" s="7">
        <v>0.6479166666666667</v>
      </c>
      <c r="D313" s="7">
        <f>(C313-B313)</f>
        <v>4.166666666666663E-2</v>
      </c>
      <c r="E313" s="1">
        <v>55274</v>
      </c>
      <c r="F313" s="1">
        <v>55290</v>
      </c>
      <c r="G313" s="1">
        <f>F313-E313</f>
        <v>16</v>
      </c>
      <c r="H313" s="8">
        <f t="shared" si="18"/>
        <v>16</v>
      </c>
      <c r="I313" s="2"/>
      <c r="J313"/>
      <c r="M313"/>
      <c r="N313"/>
      <c r="O313"/>
    </row>
    <row r="314" spans="1:15" s="3" customFormat="1">
      <c r="A314"/>
      <c r="B314" s="7">
        <v>0.60625000000000007</v>
      </c>
      <c r="C314" s="7">
        <v>0.6479166666666667</v>
      </c>
      <c r="D314" s="7">
        <f>(C314-B314)</f>
        <v>4.166666666666663E-2</v>
      </c>
      <c r="E314" s="1">
        <v>12417</v>
      </c>
      <c r="F314" s="1">
        <v>12422</v>
      </c>
      <c r="G314" s="1">
        <f>F314-E314</f>
        <v>5</v>
      </c>
      <c r="H314" s="8">
        <f t="shared" si="18"/>
        <v>5</v>
      </c>
      <c r="I314" s="2"/>
      <c r="J314"/>
      <c r="M314"/>
      <c r="N314"/>
      <c r="O314"/>
    </row>
    <row r="315" spans="1:15" s="3" customFormat="1">
      <c r="A315"/>
      <c r="B315"/>
      <c r="C315"/>
      <c r="D315" s="13">
        <f>SUM(D314)</f>
        <v>4.166666666666663E-2</v>
      </c>
      <c r="E315"/>
      <c r="F315" s="1"/>
      <c r="G315" s="9">
        <f>SUM(G313:G314)</f>
        <v>21</v>
      </c>
      <c r="H315" s="10">
        <f>(G315/(HOUR(D315)+(MINUTE(D315)/60)))</f>
        <v>21</v>
      </c>
      <c r="I315" s="11">
        <f>G315+I310</f>
        <v>68789</v>
      </c>
      <c r="J315" s="13">
        <f>D315+J310</f>
        <v>8.0243055555555536</v>
      </c>
      <c r="M315"/>
      <c r="N315"/>
      <c r="O315"/>
    </row>
    <row r="316" spans="1:15" s="3" customFormat="1" ht="28.5">
      <c r="A316" s="12">
        <v>42816</v>
      </c>
      <c r="B316" s="7">
        <v>0.63472222222222219</v>
      </c>
      <c r="C316" s="7">
        <v>0.67152777777777783</v>
      </c>
      <c r="D316" s="7">
        <f>(C316-B316)</f>
        <v>3.6805555555555647E-2</v>
      </c>
      <c r="E316" s="1">
        <v>55290</v>
      </c>
      <c r="F316" s="1">
        <v>55359</v>
      </c>
      <c r="G316" s="1">
        <f>F316-E316</f>
        <v>69</v>
      </c>
      <c r="H316" s="8">
        <f t="shared" si="18"/>
        <v>78.113207547169807</v>
      </c>
      <c r="I316" s="2"/>
      <c r="J316"/>
      <c r="K316" s="3" t="s">
        <v>184</v>
      </c>
      <c r="M316"/>
      <c r="N316"/>
      <c r="O316"/>
    </row>
    <row r="317" spans="1:15" s="3" customFormat="1">
      <c r="A317"/>
      <c r="B317" s="7">
        <v>0.63472222222222219</v>
      </c>
      <c r="C317" s="7">
        <v>0.67152777777777783</v>
      </c>
      <c r="D317" s="7">
        <f>(C317-B317)</f>
        <v>3.6805555555555647E-2</v>
      </c>
      <c r="E317" s="1">
        <v>12422</v>
      </c>
      <c r="F317" s="1">
        <v>12448</v>
      </c>
      <c r="G317" s="1">
        <f>F317-E317</f>
        <v>26</v>
      </c>
      <c r="H317" s="8">
        <f t="shared" si="18"/>
        <v>29.433962264150946</v>
      </c>
      <c r="I317" s="2"/>
      <c r="J317"/>
      <c r="K317" s="3" t="s">
        <v>182</v>
      </c>
      <c r="M317"/>
      <c r="N317"/>
      <c r="O317"/>
    </row>
    <row r="318" spans="1:15" s="3" customFormat="1">
      <c r="A318"/>
      <c r="B318"/>
      <c r="C318"/>
      <c r="D318" s="13">
        <f>SUM(D317)</f>
        <v>3.6805555555555647E-2</v>
      </c>
      <c r="E318"/>
      <c r="F318" s="1"/>
      <c r="G318" s="9">
        <f>SUM(G316:G317)</f>
        <v>95</v>
      </c>
      <c r="H318" s="10">
        <f>(G318/(HOUR(D318)+(MINUTE(D318)/60)))</f>
        <v>107.54716981132076</v>
      </c>
      <c r="I318" s="11">
        <f>G318+I315</f>
        <v>68884</v>
      </c>
      <c r="J318" s="13">
        <f>D318+J315</f>
        <v>8.06111111111111</v>
      </c>
      <c r="M318"/>
      <c r="N318"/>
      <c r="O318"/>
    </row>
    <row r="319" spans="1:15" s="3" customFormat="1" ht="28.5">
      <c r="A319" s="12">
        <v>42817</v>
      </c>
      <c r="B319" s="7">
        <v>0.60972222222222217</v>
      </c>
      <c r="C319" s="7">
        <v>0.6875</v>
      </c>
      <c r="D319" s="7">
        <f>(C319-B319)</f>
        <v>7.7777777777777835E-2</v>
      </c>
      <c r="E319" s="1">
        <v>55359</v>
      </c>
      <c r="F319" s="1">
        <v>55449</v>
      </c>
      <c r="G319" s="1">
        <f>F319-E319</f>
        <v>90</v>
      </c>
      <c r="H319" s="8">
        <f t="shared" si="18"/>
        <v>48.214285714285715</v>
      </c>
      <c r="I319" s="2"/>
      <c r="J319"/>
      <c r="K319" s="14" t="s">
        <v>185</v>
      </c>
      <c r="M319"/>
      <c r="N319"/>
      <c r="O319"/>
    </row>
    <row r="320" spans="1:15" s="3" customFormat="1">
      <c r="A320"/>
      <c r="B320" s="7">
        <v>0.60972222222222217</v>
      </c>
      <c r="C320" s="7">
        <v>0.6875</v>
      </c>
      <c r="D320" s="7">
        <f>(C320-B320)</f>
        <v>7.7777777777777835E-2</v>
      </c>
      <c r="E320" s="1">
        <v>12448</v>
      </c>
      <c r="F320" s="1">
        <v>12448</v>
      </c>
      <c r="G320" s="1">
        <f>F320-E320</f>
        <v>0</v>
      </c>
      <c r="H320" s="8">
        <f t="shared" si="18"/>
        <v>0</v>
      </c>
      <c r="I320" s="2"/>
      <c r="J320"/>
      <c r="K320" s="14" t="s">
        <v>182</v>
      </c>
      <c r="M320"/>
      <c r="N320"/>
      <c r="O320"/>
    </row>
    <row r="321" spans="1:15" s="3" customFormat="1">
      <c r="A321"/>
      <c r="B321"/>
      <c r="C321"/>
      <c r="D321" s="13">
        <f>SUM(D320)</f>
        <v>7.7777777777777835E-2</v>
      </c>
      <c r="E321"/>
      <c r="F321" s="1"/>
      <c r="G321" s="9">
        <f>SUM(G319:G320)</f>
        <v>90</v>
      </c>
      <c r="H321" s="10">
        <f>(G321/(HOUR(D321)+(MINUTE(D321)/60)))</f>
        <v>48.214285714285715</v>
      </c>
      <c r="I321" s="11">
        <f>G321+I318</f>
        <v>68974</v>
      </c>
      <c r="J321" s="13">
        <f>D321+J318</f>
        <v>8.1388888888888875</v>
      </c>
      <c r="M321"/>
      <c r="N321"/>
      <c r="O321"/>
    </row>
    <row r="322" spans="1:15" s="3" customFormat="1" ht="28.5">
      <c r="A322" s="12">
        <v>42818</v>
      </c>
      <c r="B322" s="7">
        <v>0.41944444444444445</v>
      </c>
      <c r="C322" s="7">
        <v>0.5083333333333333</v>
      </c>
      <c r="D322" s="7">
        <f>(C322-B322)</f>
        <v>8.8888888888888851E-2</v>
      </c>
      <c r="E322" s="1">
        <v>55449</v>
      </c>
      <c r="F322" s="1">
        <v>55886</v>
      </c>
      <c r="G322" s="1">
        <f>F322-E322</f>
        <v>437</v>
      </c>
      <c r="H322" s="8">
        <f t="shared" si="18"/>
        <v>204.84375</v>
      </c>
      <c r="I322" s="2"/>
      <c r="J322"/>
      <c r="K322" s="3" t="s">
        <v>186</v>
      </c>
      <c r="M322"/>
      <c r="N322"/>
      <c r="O322"/>
    </row>
    <row r="323" spans="1:15" s="3" customFormat="1" ht="28.5">
      <c r="A323"/>
      <c r="B323" s="7">
        <v>0.41944444444444445</v>
      </c>
      <c r="C323" s="7">
        <v>0.42777777777777781</v>
      </c>
      <c r="D323" s="7">
        <f>(C323-B323)</f>
        <v>8.3333333333333592E-3</v>
      </c>
      <c r="E323" s="1">
        <v>12448</v>
      </c>
      <c r="F323" s="1">
        <v>12575</v>
      </c>
      <c r="G323" s="1">
        <f>F323-E323</f>
        <v>127</v>
      </c>
      <c r="H323" s="8">
        <f t="shared" si="18"/>
        <v>635</v>
      </c>
      <c r="I323" s="2"/>
      <c r="J323"/>
      <c r="K323" s="3" t="s">
        <v>187</v>
      </c>
      <c r="M323"/>
      <c r="N323"/>
      <c r="O323"/>
    </row>
    <row r="324" spans="1:15" s="3" customFormat="1">
      <c r="A324"/>
      <c r="B324"/>
      <c r="C324"/>
      <c r="D324" s="13">
        <f>SUM(D322)</f>
        <v>8.8888888888888851E-2</v>
      </c>
      <c r="E324"/>
      <c r="F324" s="1"/>
      <c r="G324" s="9">
        <f>SUM(G322:G323)</f>
        <v>564</v>
      </c>
      <c r="H324" s="10">
        <f t="shared" si="18"/>
        <v>264.375</v>
      </c>
      <c r="I324" s="11">
        <f>G324+I321</f>
        <v>69538</v>
      </c>
      <c r="J324" s="13">
        <f>D324+J321</f>
        <v>8.2277777777777761</v>
      </c>
      <c r="M324"/>
      <c r="N324"/>
      <c r="O324"/>
    </row>
    <row r="325" spans="1:15" s="3" customFormat="1" ht="28.5">
      <c r="A325" s="12">
        <v>42821</v>
      </c>
      <c r="B325" s="7">
        <v>0.67708333333333337</v>
      </c>
      <c r="C325" s="7">
        <v>0.70138888888888884</v>
      </c>
      <c r="D325" s="7">
        <f>(C325-B325)</f>
        <v>2.4305555555555469E-2</v>
      </c>
      <c r="E325" s="1">
        <v>55886</v>
      </c>
      <c r="F325" s="1">
        <v>55941</v>
      </c>
      <c r="G325" s="1">
        <f>F325-E325</f>
        <v>55</v>
      </c>
      <c r="H325" s="8">
        <f t="shared" si="18"/>
        <v>94.285714285714278</v>
      </c>
      <c r="I325" s="2"/>
      <c r="J325"/>
      <c r="K325" s="3" t="s">
        <v>188</v>
      </c>
      <c r="M325"/>
      <c r="N325"/>
      <c r="O325"/>
    </row>
    <row r="326" spans="1:15" s="3" customFormat="1" ht="28.5">
      <c r="A326"/>
      <c r="B326" s="7">
        <v>0.67708333333333337</v>
      </c>
      <c r="C326" s="7">
        <v>0.70138888888888884</v>
      </c>
      <c r="D326" s="7">
        <f>(C326-B326)</f>
        <v>2.4305555555555469E-2</v>
      </c>
      <c r="E326" s="1">
        <v>12575</v>
      </c>
      <c r="F326" s="1">
        <v>12586</v>
      </c>
      <c r="G326" s="1">
        <f>F326-E326</f>
        <v>11</v>
      </c>
      <c r="H326" s="8">
        <f t="shared" si="18"/>
        <v>18.857142857142858</v>
      </c>
      <c r="I326" s="2"/>
      <c r="J326"/>
      <c r="K326" s="3" t="s">
        <v>187</v>
      </c>
      <c r="M326"/>
      <c r="N326"/>
      <c r="O326"/>
    </row>
    <row r="327" spans="1:15" s="3" customFormat="1">
      <c r="A327"/>
      <c r="B327"/>
      <c r="C327"/>
      <c r="D327" s="13">
        <f>SUM(D325)</f>
        <v>2.4305555555555469E-2</v>
      </c>
      <c r="E327"/>
      <c r="F327" s="1"/>
      <c r="G327" s="9">
        <f>SUM(G325:G326)</f>
        <v>66</v>
      </c>
      <c r="H327" s="10">
        <f t="shared" si="18"/>
        <v>113.14285714285714</v>
      </c>
      <c r="I327" s="11">
        <f>G327+I324</f>
        <v>69604</v>
      </c>
      <c r="J327" s="13">
        <f>D327+J324</f>
        <v>8.2520833333333314</v>
      </c>
      <c r="M327"/>
      <c r="N327"/>
      <c r="O327"/>
    </row>
    <row r="328" spans="1:15" s="3" customFormat="1">
      <c r="A328" s="12">
        <v>42822</v>
      </c>
      <c r="B328" s="7">
        <v>0.47291666666666665</v>
      </c>
      <c r="C328" s="7">
        <v>0.47361111111111115</v>
      </c>
      <c r="D328" s="7">
        <f t="shared" ref="D328:D337" si="21">(C328-B328)</f>
        <v>6.9444444444449749E-4</v>
      </c>
      <c r="E328" s="1">
        <v>55941</v>
      </c>
      <c r="F328" s="1">
        <v>55941</v>
      </c>
      <c r="G328" s="1">
        <f>F328-E328</f>
        <v>0</v>
      </c>
      <c r="H328" s="8">
        <f t="shared" si="18"/>
        <v>0</v>
      </c>
      <c r="I328" s="2"/>
      <c r="J328"/>
      <c r="K328" s="3" t="s">
        <v>189</v>
      </c>
      <c r="M328"/>
      <c r="N328"/>
      <c r="O328"/>
    </row>
    <row r="329" spans="1:15" s="3" customFormat="1" ht="42.75">
      <c r="A329"/>
      <c r="B329" s="7">
        <v>0.47291666666666665</v>
      </c>
      <c r="C329" s="7">
        <v>0.47361111111111115</v>
      </c>
      <c r="D329" s="7">
        <f t="shared" si="21"/>
        <v>6.9444444444449749E-4</v>
      </c>
      <c r="E329" s="1">
        <v>12586</v>
      </c>
      <c r="F329" s="1">
        <v>12586</v>
      </c>
      <c r="G329" s="1">
        <f>F329-E329</f>
        <v>0</v>
      </c>
      <c r="H329" s="8">
        <f t="shared" si="18"/>
        <v>0</v>
      </c>
      <c r="I329" s="2"/>
      <c r="J329"/>
      <c r="K329" s="3" t="s">
        <v>190</v>
      </c>
      <c r="M329"/>
      <c r="N329"/>
      <c r="O329"/>
    </row>
    <row r="330" spans="1:15" s="3" customFormat="1">
      <c r="A330" s="12">
        <v>42825</v>
      </c>
      <c r="B330" s="7">
        <v>0.51041666666666663</v>
      </c>
      <c r="C330" s="7">
        <v>0.54166666666666663</v>
      </c>
      <c r="D330" s="7">
        <f t="shared" si="21"/>
        <v>3.125E-2</v>
      </c>
      <c r="E330" s="1">
        <v>0</v>
      </c>
      <c r="F330" s="1">
        <v>0</v>
      </c>
      <c r="G330" s="1">
        <f>F330-E330</f>
        <v>0</v>
      </c>
      <c r="H330" s="8">
        <f t="shared" si="18"/>
        <v>0</v>
      </c>
      <c r="I330" s="2"/>
      <c r="J330"/>
      <c r="K330" s="3" t="s">
        <v>191</v>
      </c>
      <c r="M330"/>
      <c r="N330"/>
      <c r="O330"/>
    </row>
    <row r="331" spans="1:15" s="3" customFormat="1">
      <c r="A331"/>
      <c r="B331" s="7">
        <v>0.53125</v>
      </c>
      <c r="C331" s="7">
        <v>0.54375000000000007</v>
      </c>
      <c r="D331" s="7">
        <f t="shared" si="21"/>
        <v>1.2500000000000067E-2</v>
      </c>
      <c r="E331" s="1">
        <v>0</v>
      </c>
      <c r="F331" s="1">
        <v>0</v>
      </c>
      <c r="G331" s="1">
        <f>F331-E331</f>
        <v>0</v>
      </c>
      <c r="H331" s="8">
        <f t="shared" si="18"/>
        <v>0</v>
      </c>
      <c r="I331" s="2"/>
      <c r="J331"/>
      <c r="K331" s="3" t="s">
        <v>192</v>
      </c>
      <c r="M331"/>
      <c r="N331"/>
      <c r="O331"/>
    </row>
    <row r="332" spans="1:15" s="3" customFormat="1" ht="42.75">
      <c r="A332"/>
      <c r="B332" s="7">
        <v>0.54375000000000007</v>
      </c>
      <c r="C332" s="7">
        <v>0.58472222222222225</v>
      </c>
      <c r="D332" s="7">
        <f t="shared" si="21"/>
        <v>4.0972222222222188E-2</v>
      </c>
      <c r="E332"/>
      <c r="F332" s="1"/>
      <c r="G332"/>
      <c r="H332"/>
      <c r="I332" s="2"/>
      <c r="J332"/>
      <c r="K332" s="3" t="s">
        <v>193</v>
      </c>
      <c r="M332"/>
      <c r="N332"/>
      <c r="O332"/>
    </row>
    <row r="333" spans="1:15" s="3" customFormat="1" ht="28.5">
      <c r="A333"/>
      <c r="B333" s="7">
        <v>0.58472222222222225</v>
      </c>
      <c r="C333" s="7">
        <v>0.66111111111111109</v>
      </c>
      <c r="D333" s="7">
        <f t="shared" si="21"/>
        <v>7.638888888888884E-2</v>
      </c>
      <c r="E333"/>
      <c r="F333" s="1"/>
      <c r="G333"/>
      <c r="H333"/>
      <c r="I333" s="2"/>
      <c r="J333"/>
      <c r="K333" s="3" t="s">
        <v>194</v>
      </c>
      <c r="M333"/>
      <c r="N333"/>
      <c r="O333"/>
    </row>
    <row r="334" spans="1:15" s="3" customFormat="1">
      <c r="A334" s="12">
        <v>42829</v>
      </c>
      <c r="B334" s="7">
        <v>0.45</v>
      </c>
      <c r="C334" s="7">
        <v>0.46388888888888885</v>
      </c>
      <c r="D334" s="7">
        <f t="shared" si="21"/>
        <v>1.388888888888884E-2</v>
      </c>
      <c r="E334" s="1">
        <v>55941</v>
      </c>
      <c r="F334" s="1">
        <v>56293</v>
      </c>
      <c r="G334" s="1">
        <f>F334-E334</f>
        <v>352</v>
      </c>
      <c r="H334" s="8">
        <f t="shared" ref="H334:H344" si="22">(G334/(HOUR(D334)+(MINUTE(D334)/60)))</f>
        <v>1056</v>
      </c>
      <c r="I334" s="2"/>
      <c r="J334"/>
      <c r="K334" s="3" t="s">
        <v>195</v>
      </c>
      <c r="M334"/>
      <c r="N334"/>
      <c r="O334"/>
    </row>
    <row r="335" spans="1:15" ht="42.75">
      <c r="B335" s="7">
        <v>0.45</v>
      </c>
      <c r="C335" s="7">
        <v>0.45069444444444445</v>
      </c>
      <c r="D335" s="7">
        <f t="shared" si="21"/>
        <v>6.9444444444444198E-4</v>
      </c>
      <c r="E335" s="1">
        <v>12586</v>
      </c>
      <c r="F335" s="1">
        <v>12592</v>
      </c>
      <c r="G335" s="1">
        <f>F335-E335</f>
        <v>6</v>
      </c>
      <c r="H335" s="8">
        <f t="shared" si="22"/>
        <v>360</v>
      </c>
      <c r="K335" s="3" t="s">
        <v>190</v>
      </c>
    </row>
    <row r="336" spans="1:15">
      <c r="B336" s="7">
        <v>0.5625</v>
      </c>
      <c r="C336" s="7">
        <v>0.58333333333333337</v>
      </c>
      <c r="D336" s="7">
        <f t="shared" si="21"/>
        <v>2.083333333333337E-2</v>
      </c>
      <c r="E336" s="1">
        <v>56293</v>
      </c>
      <c r="F336" s="1">
        <v>56353</v>
      </c>
      <c r="G336" s="1">
        <f>F336-E336</f>
        <v>60</v>
      </c>
      <c r="H336" s="8">
        <f t="shared" si="22"/>
        <v>120</v>
      </c>
      <c r="K336" s="3" t="s">
        <v>195</v>
      </c>
    </row>
    <row r="337" spans="1:12" ht="42.75">
      <c r="B337" s="7">
        <v>0.5625</v>
      </c>
      <c r="C337" s="7">
        <v>0.56319444444444444</v>
      </c>
      <c r="D337" s="7">
        <f t="shared" si="21"/>
        <v>6.9444444444444198E-4</v>
      </c>
      <c r="E337" s="1">
        <v>12592</v>
      </c>
      <c r="F337" s="1">
        <v>12592</v>
      </c>
      <c r="G337" s="1">
        <f>F337-E337</f>
        <v>0</v>
      </c>
      <c r="H337" s="8">
        <f t="shared" si="22"/>
        <v>0</v>
      </c>
      <c r="K337" s="3" t="s">
        <v>190</v>
      </c>
    </row>
    <row r="338" spans="1:12">
      <c r="D338" s="13">
        <f>SUM(D334:D336)</f>
        <v>3.5416666666666652E-2</v>
      </c>
      <c r="G338" s="9">
        <f>SUM(G334:G337)</f>
        <v>418</v>
      </c>
      <c r="H338" s="10">
        <f t="shared" si="22"/>
        <v>491.76470588235293</v>
      </c>
      <c r="I338" s="11">
        <f>G338+I327</f>
        <v>70022</v>
      </c>
      <c r="J338" s="13">
        <f>D338+J327</f>
        <v>8.2874999999999979</v>
      </c>
    </row>
    <row r="339" spans="1:12">
      <c r="A339" s="12">
        <v>42830</v>
      </c>
      <c r="B339" s="7">
        <v>0.57638888888888895</v>
      </c>
      <c r="C339" s="7">
        <v>0.63263888888888886</v>
      </c>
      <c r="D339" s="7">
        <f>(C339-B339)</f>
        <v>5.6249999999999911E-2</v>
      </c>
      <c r="E339" s="1">
        <v>56353</v>
      </c>
      <c r="F339" s="1">
        <v>56791</v>
      </c>
      <c r="G339" s="1">
        <f>F339-E339</f>
        <v>438</v>
      </c>
      <c r="H339" s="8">
        <f t="shared" si="22"/>
        <v>324.4444444444444</v>
      </c>
      <c r="K339" s="3" t="s">
        <v>195</v>
      </c>
    </row>
    <row r="340" spans="1:12" ht="42.75">
      <c r="B340" s="7">
        <v>0.57638888888888895</v>
      </c>
      <c r="C340" s="7">
        <v>0.58333333333333337</v>
      </c>
      <c r="D340" s="7">
        <f>(C340-B340)</f>
        <v>6.9444444444444198E-3</v>
      </c>
      <c r="E340" s="1">
        <v>12592</v>
      </c>
      <c r="F340" s="1">
        <v>12592</v>
      </c>
      <c r="G340" s="1">
        <f>F340-E340</f>
        <v>0</v>
      </c>
      <c r="H340" s="8">
        <f t="shared" si="22"/>
        <v>0</v>
      </c>
      <c r="K340" s="3" t="s">
        <v>190</v>
      </c>
    </row>
    <row r="341" spans="1:12">
      <c r="D341" s="13">
        <f>SUM(D339)</f>
        <v>5.6249999999999911E-2</v>
      </c>
      <c r="G341" s="9">
        <f>SUM(G339:G340)</f>
        <v>438</v>
      </c>
      <c r="H341" s="10">
        <f t="shared" si="22"/>
        <v>324.4444444444444</v>
      </c>
      <c r="I341" s="11">
        <f>G341+I338</f>
        <v>70460</v>
      </c>
      <c r="J341" s="13">
        <f>D341+J338</f>
        <v>8.3437499999999982</v>
      </c>
    </row>
    <row r="342" spans="1:12">
      <c r="A342" s="12">
        <v>42831</v>
      </c>
      <c r="B342" s="7">
        <v>0.55902777777777779</v>
      </c>
      <c r="C342" s="7">
        <v>0.63263888888888886</v>
      </c>
      <c r="D342" s="7">
        <f t="shared" ref="D342:D358" si="23">(C342-B342)</f>
        <v>7.3611111111111072E-2</v>
      </c>
      <c r="E342" s="1">
        <v>56791</v>
      </c>
      <c r="F342" s="1">
        <v>56791</v>
      </c>
      <c r="G342" s="1">
        <f>F342-E342</f>
        <v>0</v>
      </c>
      <c r="H342" s="8">
        <f t="shared" si="22"/>
        <v>0</v>
      </c>
      <c r="K342" s="3" t="s">
        <v>195</v>
      </c>
    </row>
    <row r="343" spans="1:12" ht="57">
      <c r="B343" s="7">
        <v>0.55902777777777779</v>
      </c>
      <c r="C343" s="7">
        <v>0.58333333333333337</v>
      </c>
      <c r="D343" s="7">
        <f t="shared" si="23"/>
        <v>2.430555555555558E-2</v>
      </c>
      <c r="E343" s="1">
        <v>12592</v>
      </c>
      <c r="F343" s="1">
        <v>13303</v>
      </c>
      <c r="G343" s="1">
        <f>F343-E343</f>
        <v>711</v>
      </c>
      <c r="H343" s="8">
        <f t="shared" si="22"/>
        <v>1218.8571428571429</v>
      </c>
      <c r="K343" s="3" t="s">
        <v>196</v>
      </c>
    </row>
    <row r="344" spans="1:12">
      <c r="D344" s="13">
        <f>SUM(D342)</f>
        <v>7.3611111111111072E-2</v>
      </c>
      <c r="G344" s="9">
        <f>SUM(G342:G343)</f>
        <v>711</v>
      </c>
      <c r="H344" s="10">
        <f t="shared" si="22"/>
        <v>402.45283018867929</v>
      </c>
      <c r="I344" s="11">
        <f>G344+I341</f>
        <v>71171</v>
      </c>
      <c r="J344" s="13">
        <f>D344+J341</f>
        <v>8.4173611111111093</v>
      </c>
    </row>
    <row r="345" spans="1:12">
      <c r="A345" s="12">
        <v>42837</v>
      </c>
      <c r="B345" s="7">
        <v>0.375</v>
      </c>
      <c r="C345" s="7">
        <v>0.41666666666666669</v>
      </c>
      <c r="D345" s="7">
        <f t="shared" si="23"/>
        <v>4.1666666666666685E-2</v>
      </c>
      <c r="K345" s="3" t="s">
        <v>197</v>
      </c>
    </row>
    <row r="346" spans="1:12">
      <c r="B346" s="7">
        <v>0.4375</v>
      </c>
      <c r="C346" s="7">
        <v>0.5</v>
      </c>
      <c r="D346" s="7">
        <f t="shared" si="23"/>
        <v>6.25E-2</v>
      </c>
      <c r="K346" s="3" t="s">
        <v>198</v>
      </c>
    </row>
    <row r="347" spans="1:12">
      <c r="B347" s="7">
        <v>0.58333333333333337</v>
      </c>
      <c r="C347" s="7">
        <v>0.625</v>
      </c>
      <c r="D347" s="7">
        <f t="shared" si="23"/>
        <v>4.166666666666663E-2</v>
      </c>
      <c r="K347" s="3" t="s">
        <v>199</v>
      </c>
    </row>
    <row r="348" spans="1:12">
      <c r="A348" s="12">
        <v>42838</v>
      </c>
      <c r="B348" s="7">
        <v>0.5</v>
      </c>
      <c r="C348" s="7">
        <v>0.625</v>
      </c>
      <c r="D348" s="7">
        <f t="shared" si="23"/>
        <v>0.125</v>
      </c>
      <c r="E348" s="1">
        <v>56791</v>
      </c>
      <c r="F348" s="1">
        <v>56446</v>
      </c>
      <c r="G348" s="1">
        <f>F348-E348</f>
        <v>-345</v>
      </c>
      <c r="H348" s="8">
        <f t="shared" ref="H348:H388" si="24">(G348/(HOUR(D348)+(MINUTE(D348)/60)))</f>
        <v>-115</v>
      </c>
      <c r="K348" s="3" t="s">
        <v>200</v>
      </c>
      <c r="L348" s="3" t="s">
        <v>201</v>
      </c>
    </row>
    <row r="349" spans="1:12">
      <c r="A349" s="12">
        <v>42839</v>
      </c>
      <c r="B349" s="7">
        <v>0.4375</v>
      </c>
      <c r="C349" s="7">
        <v>0.45833333333333331</v>
      </c>
      <c r="D349" s="7">
        <v>2.0833333333333315E-2</v>
      </c>
      <c r="F349"/>
      <c r="H349" s="8">
        <f t="shared" si="24"/>
        <v>0</v>
      </c>
      <c r="K349" s="3" t="s">
        <v>202</v>
      </c>
    </row>
    <row r="350" spans="1:12">
      <c r="A350" s="12">
        <v>42842</v>
      </c>
      <c r="B350" s="7">
        <v>0.67222222222222217</v>
      </c>
      <c r="C350" s="7">
        <v>0.72013888888888899</v>
      </c>
      <c r="D350" s="7">
        <f t="shared" si="23"/>
        <v>4.7916666666666829E-2</v>
      </c>
      <c r="E350" s="1">
        <v>56446</v>
      </c>
      <c r="F350" s="1">
        <v>56437</v>
      </c>
      <c r="G350" s="1">
        <f>F350-E350</f>
        <v>-9</v>
      </c>
      <c r="H350" s="8">
        <f t="shared" si="24"/>
        <v>-7.8260869565217401</v>
      </c>
      <c r="K350" s="3" t="s">
        <v>203</v>
      </c>
      <c r="L350" s="3" t="s">
        <v>204</v>
      </c>
    </row>
    <row r="351" spans="1:12">
      <c r="A351" s="12">
        <v>42843</v>
      </c>
      <c r="B351" s="7">
        <v>0.40486111111111112</v>
      </c>
      <c r="C351" s="7">
        <v>0.4375</v>
      </c>
      <c r="D351" s="7">
        <f t="shared" si="23"/>
        <v>3.2638888888888884E-2</v>
      </c>
      <c r="E351" s="1">
        <v>56437</v>
      </c>
      <c r="F351" s="1">
        <v>56735</v>
      </c>
      <c r="G351" s="1">
        <f>F351-E351</f>
        <v>298</v>
      </c>
      <c r="H351" s="8">
        <f t="shared" si="24"/>
        <v>380.42553191489361</v>
      </c>
      <c r="K351" s="3" t="s">
        <v>205</v>
      </c>
      <c r="L351" s="3" t="s">
        <v>204</v>
      </c>
    </row>
    <row r="352" spans="1:12">
      <c r="B352" s="7">
        <v>0.67708333333333337</v>
      </c>
      <c r="C352" s="7">
        <v>0.6777777777777777</v>
      </c>
      <c r="D352" s="7">
        <f t="shared" si="23"/>
        <v>6.9444444444433095E-4</v>
      </c>
      <c r="E352" s="1">
        <v>56735</v>
      </c>
      <c r="F352" s="1">
        <v>56734</v>
      </c>
      <c r="G352" s="1">
        <f>F352-E352</f>
        <v>-1</v>
      </c>
      <c r="H352" s="8">
        <f t="shared" si="24"/>
        <v>-60</v>
      </c>
      <c r="K352" s="3" t="s">
        <v>206</v>
      </c>
      <c r="L352" s="3" t="s">
        <v>204</v>
      </c>
    </row>
    <row r="353" spans="1:12">
      <c r="B353" s="7"/>
      <c r="C353" s="7"/>
      <c r="D353" s="13">
        <f>SUM(D351)</f>
        <v>3.2638888888888884E-2</v>
      </c>
      <c r="G353" s="9">
        <f>SUM(G351:G352)</f>
        <v>297</v>
      </c>
      <c r="H353" s="10">
        <f t="shared" si="24"/>
        <v>379.14893617021278</v>
      </c>
      <c r="I353" s="11">
        <f>G353+I344</f>
        <v>71468</v>
      </c>
      <c r="J353" s="13">
        <f>D353+J344</f>
        <v>8.4499999999999975</v>
      </c>
    </row>
    <row r="354" spans="1:12">
      <c r="A354" s="12">
        <v>42844</v>
      </c>
      <c r="B354" s="7">
        <v>0.45208333333333334</v>
      </c>
      <c r="C354" s="7">
        <v>0.50763888888888886</v>
      </c>
      <c r="D354" s="7">
        <f t="shared" si="23"/>
        <v>5.5555555555555525E-2</v>
      </c>
      <c r="E354" s="1">
        <v>56734</v>
      </c>
      <c r="F354" s="1">
        <v>56742</v>
      </c>
      <c r="G354" s="1">
        <f>F354-E354</f>
        <v>8</v>
      </c>
      <c r="H354" s="8">
        <f t="shared" si="24"/>
        <v>6</v>
      </c>
      <c r="K354" s="3" t="s">
        <v>206</v>
      </c>
      <c r="L354" s="3" t="s">
        <v>204</v>
      </c>
    </row>
    <row r="355" spans="1:12" ht="28.5">
      <c r="B355" s="7">
        <v>0.60416666666666663</v>
      </c>
      <c r="C355" s="7">
        <v>0.63541666666666663</v>
      </c>
      <c r="D355" s="7">
        <f t="shared" si="23"/>
        <v>3.125E-2</v>
      </c>
      <c r="E355" s="1">
        <v>56742</v>
      </c>
      <c r="F355" s="1">
        <v>56767</v>
      </c>
      <c r="G355" s="1">
        <f>F355-E355</f>
        <v>25</v>
      </c>
      <c r="H355" s="8">
        <f t="shared" si="24"/>
        <v>33.333333333333336</v>
      </c>
      <c r="K355" s="3" t="s">
        <v>207</v>
      </c>
      <c r="L355" s="3" t="s">
        <v>204</v>
      </c>
    </row>
    <row r="356" spans="1:12">
      <c r="D356" s="13">
        <f>SUM(D354)</f>
        <v>5.5555555555555525E-2</v>
      </c>
      <c r="G356" s="9">
        <f>SUM(G354:G355)</f>
        <v>33</v>
      </c>
      <c r="H356" s="10">
        <f t="shared" si="24"/>
        <v>24.75</v>
      </c>
      <c r="I356" s="11">
        <f>G356+I353</f>
        <v>71501</v>
      </c>
      <c r="J356" s="13">
        <f>D356+J353</f>
        <v>8.5055555555555529</v>
      </c>
    </row>
    <row r="357" spans="1:12" ht="28.5">
      <c r="A357" s="12">
        <v>42845</v>
      </c>
      <c r="B357" s="7">
        <v>0.47916666666666669</v>
      </c>
      <c r="C357" s="7">
        <v>0.49583333333333335</v>
      </c>
      <c r="D357" s="7">
        <f t="shared" si="23"/>
        <v>1.6666666666666663E-2</v>
      </c>
      <c r="E357" s="1">
        <v>56767</v>
      </c>
      <c r="F357" s="1">
        <v>56771</v>
      </c>
      <c r="G357" s="1">
        <f>F357-E357</f>
        <v>4</v>
      </c>
      <c r="H357" s="8">
        <f t="shared" si="24"/>
        <v>10</v>
      </c>
      <c r="K357" s="3" t="s">
        <v>207</v>
      </c>
      <c r="L357" s="3" t="s">
        <v>204</v>
      </c>
    </row>
    <row r="358" spans="1:12" ht="28.5">
      <c r="B358" s="7">
        <v>0.48958333333333331</v>
      </c>
      <c r="C358" s="7">
        <v>0.49583333333333335</v>
      </c>
      <c r="D358" s="7">
        <f t="shared" si="23"/>
        <v>6.2500000000000333E-3</v>
      </c>
      <c r="E358" s="1">
        <v>13303</v>
      </c>
      <c r="F358" s="1">
        <v>13427</v>
      </c>
      <c r="G358" s="1">
        <f>F358-E358</f>
        <v>124</v>
      </c>
      <c r="H358" s="8">
        <f t="shared" si="24"/>
        <v>826.66666666666674</v>
      </c>
      <c r="K358" s="3" t="s">
        <v>208</v>
      </c>
    </row>
    <row r="359" spans="1:12">
      <c r="D359" s="13">
        <f>SUM(D357)</f>
        <v>1.6666666666666663E-2</v>
      </c>
      <c r="G359" s="9">
        <f>SUM(G357:G358)</f>
        <v>128</v>
      </c>
      <c r="H359" s="10">
        <f t="shared" si="24"/>
        <v>320</v>
      </c>
      <c r="I359" s="11">
        <f>G359+I356</f>
        <v>71629</v>
      </c>
      <c r="J359" s="13">
        <f>D359+J356</f>
        <v>8.5222222222222204</v>
      </c>
    </row>
    <row r="360" spans="1:12">
      <c r="A360" s="12">
        <v>42846</v>
      </c>
      <c r="B360" s="7">
        <v>0.55763888888888891</v>
      </c>
      <c r="C360" s="7">
        <v>0.67083333333333339</v>
      </c>
      <c r="D360" s="7">
        <f>(C360-B360)</f>
        <v>0.11319444444444449</v>
      </c>
      <c r="E360" s="1">
        <v>56771</v>
      </c>
      <c r="F360" s="1">
        <v>56764</v>
      </c>
      <c r="G360" s="1">
        <f>F360-E360</f>
        <v>-7</v>
      </c>
      <c r="H360" s="8">
        <f t="shared" si="24"/>
        <v>-2.576687116564417</v>
      </c>
    </row>
    <row r="361" spans="1:12" ht="28.5">
      <c r="B361" s="7">
        <v>0.64444444444444449</v>
      </c>
      <c r="C361" s="7">
        <v>0.65763888888888888</v>
      </c>
      <c r="D361" s="7">
        <f>(C361-B361)</f>
        <v>1.3194444444444398E-2</v>
      </c>
      <c r="E361" s="1">
        <v>13427</v>
      </c>
      <c r="F361" s="1">
        <v>13695</v>
      </c>
      <c r="G361" s="1">
        <f>F361-E361</f>
        <v>268</v>
      </c>
      <c r="H361" s="8">
        <f t="shared" si="24"/>
        <v>846.31578947368428</v>
      </c>
      <c r="K361" s="3" t="s">
        <v>209</v>
      </c>
    </row>
    <row r="362" spans="1:12">
      <c r="D362" s="13">
        <f>SUM(D360)</f>
        <v>0.11319444444444449</v>
      </c>
      <c r="G362" s="9">
        <f>SUM(G360:G361)</f>
        <v>261</v>
      </c>
      <c r="H362" s="10">
        <f>(G362/(HOUR(D362)+(MINUTE(D362)/60)))</f>
        <v>96.073619631901835</v>
      </c>
      <c r="I362" s="11">
        <f>G362+I359</f>
        <v>71890</v>
      </c>
      <c r="J362" s="13">
        <f>D362+J359</f>
        <v>8.6354166666666643</v>
      </c>
    </row>
    <row r="363" spans="1:12" ht="28.5">
      <c r="A363" s="12">
        <v>42849</v>
      </c>
      <c r="B363" s="7">
        <v>0.39583333333333331</v>
      </c>
      <c r="C363" s="7">
        <v>0.45833333333333331</v>
      </c>
      <c r="D363" s="7">
        <f>(C363-B363)</f>
        <v>6.25E-2</v>
      </c>
      <c r="E363" s="1">
        <v>56764</v>
      </c>
      <c r="F363" s="1">
        <v>56772</v>
      </c>
      <c r="G363" s="1">
        <f>F363-E363</f>
        <v>8</v>
      </c>
      <c r="H363" s="8">
        <f t="shared" si="24"/>
        <v>5.333333333333333</v>
      </c>
      <c r="K363" s="3" t="s">
        <v>210</v>
      </c>
    </row>
    <row r="364" spans="1:12" ht="28.5">
      <c r="A364" s="12">
        <v>42850</v>
      </c>
      <c r="B364" s="7">
        <v>0.52083333333333337</v>
      </c>
      <c r="C364" s="7">
        <v>0.53125</v>
      </c>
      <c r="D364" s="7">
        <f>(C364-B364)</f>
        <v>1.041666666666663E-2</v>
      </c>
      <c r="E364" s="1">
        <v>56772</v>
      </c>
      <c r="F364" s="1">
        <v>56772</v>
      </c>
      <c r="G364" s="1">
        <f>F364-E364</f>
        <v>0</v>
      </c>
      <c r="H364" s="8">
        <f t="shared" si="24"/>
        <v>0</v>
      </c>
      <c r="K364" s="3" t="s">
        <v>210</v>
      </c>
    </row>
    <row r="365" spans="1:12" ht="28.5">
      <c r="A365" s="12">
        <v>42851</v>
      </c>
      <c r="B365" s="7">
        <v>0.47013888888888888</v>
      </c>
      <c r="C365" s="7">
        <v>0.47083333333333338</v>
      </c>
      <c r="D365" s="7">
        <f>(C365-B365)</f>
        <v>6.9444444444449749E-4</v>
      </c>
      <c r="E365" s="1">
        <v>56772</v>
      </c>
      <c r="F365" s="1">
        <v>56779</v>
      </c>
      <c r="G365" s="1">
        <f>F365-E365</f>
        <v>7</v>
      </c>
      <c r="H365" s="8">
        <f t="shared" si="24"/>
        <v>420</v>
      </c>
      <c r="K365" s="3" t="s">
        <v>211</v>
      </c>
    </row>
    <row r="366" spans="1:12" ht="28.5">
      <c r="B366" s="7">
        <v>0.52083333333333337</v>
      </c>
      <c r="C366" s="7">
        <v>0.54166666666666663</v>
      </c>
      <c r="D366" s="7">
        <f>(C366-B366)</f>
        <v>2.0833333333333259E-2</v>
      </c>
      <c r="E366" s="1">
        <v>56779</v>
      </c>
      <c r="F366" s="1">
        <v>56790</v>
      </c>
      <c r="G366" s="1">
        <f>F366-E366</f>
        <v>11</v>
      </c>
      <c r="H366" s="8">
        <f t="shared" si="24"/>
        <v>22</v>
      </c>
      <c r="K366" s="3" t="s">
        <v>212</v>
      </c>
    </row>
    <row r="367" spans="1:12" ht="28.5">
      <c r="B367" s="7">
        <v>0.625</v>
      </c>
      <c r="C367" s="7">
        <v>0.66666666666666663</v>
      </c>
      <c r="D367" s="7">
        <f>(C367-B367)</f>
        <v>4.166666666666663E-2</v>
      </c>
      <c r="E367" s="1">
        <v>56790</v>
      </c>
      <c r="F367" s="1">
        <v>56833</v>
      </c>
      <c r="G367" s="1">
        <f>F367-E367</f>
        <v>43</v>
      </c>
      <c r="H367" s="8">
        <f t="shared" si="24"/>
        <v>43</v>
      </c>
      <c r="K367" s="3" t="s">
        <v>213</v>
      </c>
    </row>
    <row r="368" spans="1:12">
      <c r="D368" s="13">
        <f>SUM(D363:D367)</f>
        <v>0.13611111111111102</v>
      </c>
      <c r="G368" s="9">
        <f>SUM(G363:G367)</f>
        <v>69</v>
      </c>
      <c r="H368" s="10">
        <f>(G368/(HOUR(D368)+(MINUTE(D368)/60)))</f>
        <v>21.122448979591837</v>
      </c>
      <c r="I368" s="11">
        <f>G368+I362</f>
        <v>71959</v>
      </c>
      <c r="J368" s="13">
        <f>D368+J362</f>
        <v>8.7715277777777754</v>
      </c>
    </row>
    <row r="369" spans="1:15" ht="28.5">
      <c r="A369" s="12">
        <v>42852</v>
      </c>
      <c r="B369" s="7">
        <v>0.45833333333333331</v>
      </c>
      <c r="C369" s="7">
        <v>0.5083333333333333</v>
      </c>
      <c r="D369" s="7">
        <f>(C369-B369)</f>
        <v>4.9999999999999989E-2</v>
      </c>
      <c r="E369" s="1">
        <v>56833</v>
      </c>
      <c r="F369" s="1">
        <v>56857</v>
      </c>
      <c r="G369" s="1">
        <f>F369-E369</f>
        <v>24</v>
      </c>
      <c r="H369" s="8">
        <f t="shared" si="24"/>
        <v>20</v>
      </c>
      <c r="K369" s="3" t="s">
        <v>214</v>
      </c>
      <c r="L369" s="3" t="s">
        <v>215</v>
      </c>
    </row>
    <row r="370" spans="1:15" ht="28.5">
      <c r="B370" s="7">
        <v>0.45833333333333331</v>
      </c>
      <c r="C370" s="7">
        <v>0.47430555555555554</v>
      </c>
      <c r="D370" s="7">
        <f>(C370-B370)</f>
        <v>1.5972222222222221E-2</v>
      </c>
      <c r="E370" s="1">
        <v>13695</v>
      </c>
      <c r="F370" s="1">
        <v>13729</v>
      </c>
      <c r="G370" s="1">
        <f>F370-E370</f>
        <v>34</v>
      </c>
      <c r="H370" s="8">
        <f t="shared" si="24"/>
        <v>88.695652173913032</v>
      </c>
      <c r="K370" s="3" t="s">
        <v>216</v>
      </c>
    </row>
    <row r="371" spans="1:15" ht="28.5">
      <c r="B371" s="7">
        <v>0.52013888888888882</v>
      </c>
      <c r="C371" s="7">
        <v>0.55486111111111114</v>
      </c>
      <c r="D371" s="7">
        <f>(C371-B371)</f>
        <v>3.4722222222222321E-2</v>
      </c>
      <c r="E371" s="1">
        <v>56857</v>
      </c>
      <c r="F371" s="1">
        <v>56910</v>
      </c>
      <c r="G371" s="1">
        <f>F371-E371</f>
        <v>53</v>
      </c>
      <c r="H371" s="8">
        <f t="shared" si="24"/>
        <v>63.599999999999994</v>
      </c>
      <c r="K371" s="3" t="s">
        <v>217</v>
      </c>
      <c r="L371" s="3" t="s">
        <v>218</v>
      </c>
    </row>
    <row r="372" spans="1:15">
      <c r="B372" s="7">
        <v>0.60972222222222217</v>
      </c>
      <c r="C372" s="7">
        <v>0.64652777777777781</v>
      </c>
      <c r="D372" s="7">
        <f>(C372-B372)</f>
        <v>3.6805555555555647E-2</v>
      </c>
      <c r="E372" s="1">
        <v>56910</v>
      </c>
      <c r="F372" s="1">
        <v>56915</v>
      </c>
      <c r="G372" s="1">
        <f>F372-E372</f>
        <v>5</v>
      </c>
      <c r="H372" s="8">
        <f t="shared" si="24"/>
        <v>5.6603773584905666</v>
      </c>
      <c r="K372" s="3" t="s">
        <v>219</v>
      </c>
      <c r="L372" s="3" t="s">
        <v>220</v>
      </c>
    </row>
    <row r="373" spans="1:15">
      <c r="D373" s="13">
        <f>SUM(D369:D372)</f>
        <v>0.13750000000000018</v>
      </c>
      <c r="G373" s="9">
        <f>SUM(G369:G372)</f>
        <v>116</v>
      </c>
      <c r="H373" s="10">
        <f t="shared" si="24"/>
        <v>35.151515151515156</v>
      </c>
      <c r="I373" s="11">
        <f>G373+I368</f>
        <v>72075</v>
      </c>
      <c r="J373" s="13">
        <f>D373+J368</f>
        <v>8.9090277777777764</v>
      </c>
    </row>
    <row r="374" spans="1:15">
      <c r="A374" s="12">
        <v>42853</v>
      </c>
      <c r="B374" s="7">
        <v>0.44791666666666669</v>
      </c>
      <c r="C374" s="7">
        <v>0.44861111111111113</v>
      </c>
      <c r="D374" s="7">
        <f>(C374-B374)</f>
        <v>6.9444444444444198E-4</v>
      </c>
      <c r="E374" s="1">
        <v>56915</v>
      </c>
      <c r="F374" s="1">
        <v>56915</v>
      </c>
      <c r="G374" s="1">
        <f>F374-E374</f>
        <v>0</v>
      </c>
      <c r="H374" s="8">
        <f t="shared" si="24"/>
        <v>0</v>
      </c>
      <c r="K374" s="3" t="s">
        <v>221</v>
      </c>
    </row>
    <row r="375" spans="1:15">
      <c r="B375" s="7">
        <v>0.53680555555555554</v>
      </c>
      <c r="C375" s="7">
        <v>0.59861111111111109</v>
      </c>
      <c r="D375" s="7">
        <f>(C375-B375)</f>
        <v>6.1805555555555558E-2</v>
      </c>
      <c r="E375" s="1">
        <v>56915</v>
      </c>
      <c r="F375" s="1">
        <v>57018</v>
      </c>
      <c r="G375" s="1">
        <f>F375-E375</f>
        <v>103</v>
      </c>
      <c r="H375" s="8">
        <f t="shared" si="24"/>
        <v>69.438202247191015</v>
      </c>
      <c r="K375" s="3" t="s">
        <v>222</v>
      </c>
    </row>
    <row r="376" spans="1:15">
      <c r="D376" s="13">
        <f>SUM(D374:D375)</f>
        <v>6.25E-2</v>
      </c>
      <c r="G376" s="9">
        <f>SUM(G374:G375)</f>
        <v>103</v>
      </c>
      <c r="H376" s="10">
        <f t="shared" si="24"/>
        <v>68.666666666666671</v>
      </c>
      <c r="I376" s="11">
        <f>G376+I373</f>
        <v>72178</v>
      </c>
      <c r="J376" s="13">
        <f>D376+J373</f>
        <v>8.9715277777777764</v>
      </c>
    </row>
    <row r="377" spans="1:15" ht="28.5">
      <c r="A377" s="12">
        <v>42855</v>
      </c>
      <c r="B377" s="7">
        <v>0.45833333333333331</v>
      </c>
      <c r="C377" s="7">
        <v>0.52916666666666667</v>
      </c>
      <c r="D377" s="7">
        <f>(C377-B377)</f>
        <v>7.0833333333333359E-2</v>
      </c>
      <c r="E377" s="1">
        <v>57018</v>
      </c>
      <c r="F377" s="1">
        <v>57071</v>
      </c>
      <c r="G377" s="1">
        <f>F377-E377</f>
        <v>53</v>
      </c>
      <c r="H377" s="8">
        <f t="shared" si="24"/>
        <v>31.176470588235293</v>
      </c>
      <c r="K377" s="3" t="s">
        <v>223</v>
      </c>
    </row>
    <row r="378" spans="1:15" ht="28.5">
      <c r="B378" s="7">
        <v>0.60763888888888895</v>
      </c>
      <c r="C378" s="7">
        <v>0.67708333333333337</v>
      </c>
      <c r="D378" s="7">
        <f>(C378-B378)</f>
        <v>6.944444444444442E-2</v>
      </c>
      <c r="E378" s="1">
        <v>57071</v>
      </c>
      <c r="F378" s="1">
        <v>57189</v>
      </c>
      <c r="G378" s="1">
        <f>F378-E378</f>
        <v>118</v>
      </c>
      <c r="H378" s="8">
        <f t="shared" si="24"/>
        <v>70.800000000000011</v>
      </c>
      <c r="K378" s="3" t="s">
        <v>224</v>
      </c>
    </row>
    <row r="379" spans="1:15">
      <c r="D379" s="13">
        <f>SUM(D377:D378)</f>
        <v>0.14027777777777778</v>
      </c>
      <c r="G379" s="9">
        <f>SUM(G377:G378)</f>
        <v>171</v>
      </c>
      <c r="H379" s="10">
        <f t="shared" si="24"/>
        <v>50.792079207920793</v>
      </c>
      <c r="I379" s="11">
        <f>G379+I376</f>
        <v>72349</v>
      </c>
      <c r="J379" s="13">
        <f>D379+J376</f>
        <v>9.1118055555555539</v>
      </c>
    </row>
    <row r="380" spans="1:15">
      <c r="A380" s="12">
        <v>42856</v>
      </c>
      <c r="B380" s="7">
        <v>0.46875</v>
      </c>
      <c r="C380" s="7">
        <v>0.47916666666666669</v>
      </c>
      <c r="D380" s="7">
        <f>(C380-B380)</f>
        <v>1.0416666666666685E-2</v>
      </c>
      <c r="E380" s="1">
        <v>57189</v>
      </c>
      <c r="F380" s="1">
        <v>57228</v>
      </c>
      <c r="G380" s="1">
        <f>F380-E380</f>
        <v>39</v>
      </c>
      <c r="H380" s="8">
        <f t="shared" si="24"/>
        <v>156</v>
      </c>
      <c r="K380" s="3" t="s">
        <v>225</v>
      </c>
    </row>
    <row r="381" spans="1:15">
      <c r="B381" s="7">
        <v>0.46875</v>
      </c>
      <c r="C381" s="7">
        <v>0.47916666666666669</v>
      </c>
      <c r="D381" s="7">
        <f>(C381-B381)</f>
        <v>1.0416666666666685E-2</v>
      </c>
      <c r="E381" s="1">
        <v>13729</v>
      </c>
      <c r="F381" s="1">
        <v>13757</v>
      </c>
      <c r="G381" s="1">
        <f>F381-E381</f>
        <v>28</v>
      </c>
      <c r="H381" s="8">
        <f t="shared" si="24"/>
        <v>112</v>
      </c>
      <c r="K381" s="3" t="s">
        <v>226</v>
      </c>
    </row>
    <row r="382" spans="1:15">
      <c r="B382" s="7">
        <v>0.64583333333333337</v>
      </c>
      <c r="C382" s="7">
        <v>0.66666666666666663</v>
      </c>
      <c r="D382" s="7">
        <f>(C382-B382)</f>
        <v>2.0833333333333259E-2</v>
      </c>
      <c r="E382" s="1">
        <v>57228</v>
      </c>
      <c r="F382" s="1">
        <v>57252</v>
      </c>
      <c r="G382" s="1">
        <f>F382-E382</f>
        <v>24</v>
      </c>
      <c r="H382" s="8">
        <f t="shared" si="24"/>
        <v>48</v>
      </c>
      <c r="K382" s="3" t="s">
        <v>225</v>
      </c>
    </row>
    <row r="383" spans="1:15" s="3" customFormat="1">
      <c r="A383"/>
      <c r="B383" s="7">
        <v>0.66666666666666663</v>
      </c>
      <c r="C383" s="7">
        <v>0.70833333333333337</v>
      </c>
      <c r="D383" s="7">
        <f>(C383-B383)</f>
        <v>4.1666666666666741E-2</v>
      </c>
      <c r="E383" s="1">
        <v>57252</v>
      </c>
      <c r="F383" s="1">
        <v>57235</v>
      </c>
      <c r="G383" s="1">
        <f>F383-E383</f>
        <v>-17</v>
      </c>
      <c r="H383" s="8">
        <f t="shared" si="24"/>
        <v>-17</v>
      </c>
      <c r="I383" s="2"/>
      <c r="J383"/>
      <c r="K383" s="3" t="s">
        <v>227</v>
      </c>
      <c r="M383"/>
      <c r="N383"/>
      <c r="O383"/>
    </row>
    <row r="384" spans="1:15" s="3" customFormat="1">
      <c r="A384"/>
      <c r="B384" s="7">
        <v>0.89583333333333337</v>
      </c>
      <c r="C384" s="7">
        <v>0.9243055555555556</v>
      </c>
      <c r="D384" s="7">
        <f>(C384-B384)</f>
        <v>2.8472222222222232E-2</v>
      </c>
      <c r="E384" s="1">
        <v>57235</v>
      </c>
      <c r="F384" s="1">
        <v>57225</v>
      </c>
      <c r="G384" s="1">
        <f>F384-E384</f>
        <v>-10</v>
      </c>
      <c r="H384" s="8">
        <f t="shared" si="24"/>
        <v>-14.634146341463415</v>
      </c>
      <c r="I384" s="2"/>
      <c r="J384"/>
      <c r="K384" s="3" t="s">
        <v>227</v>
      </c>
      <c r="M384"/>
      <c r="N384"/>
      <c r="O384"/>
    </row>
    <row r="385" spans="1:15" s="3" customFormat="1">
      <c r="A385"/>
      <c r="B385"/>
      <c r="C385"/>
      <c r="D385" s="13">
        <f>SUM(D380:D384)</f>
        <v>0.1118055555555556</v>
      </c>
      <c r="E385"/>
      <c r="F385" s="1"/>
      <c r="G385" s="9">
        <f>SUM(G380:G384)</f>
        <v>64</v>
      </c>
      <c r="H385" s="10">
        <f t="shared" si="24"/>
        <v>23.850931677018632</v>
      </c>
      <c r="I385" s="11">
        <f>G385+I379</f>
        <v>72413</v>
      </c>
      <c r="J385" s="13">
        <f>D385+J379</f>
        <v>9.2236111111111097</v>
      </c>
      <c r="M385"/>
      <c r="N385"/>
      <c r="O385"/>
    </row>
    <row r="386" spans="1:15" s="3" customFormat="1" ht="28.5">
      <c r="A386" s="12">
        <v>42857</v>
      </c>
      <c r="B386" s="7">
        <v>0.44444444444444442</v>
      </c>
      <c r="C386" s="7">
        <v>0.46875</v>
      </c>
      <c r="D386" s="7">
        <f>(C386-B386)</f>
        <v>2.430555555555558E-2</v>
      </c>
      <c r="E386" s="1">
        <v>57228</v>
      </c>
      <c r="F386" s="1">
        <v>57052</v>
      </c>
      <c r="G386" s="1">
        <f>F386-E386</f>
        <v>-176</v>
      </c>
      <c r="H386" s="8">
        <f t="shared" si="24"/>
        <v>-301.71428571428572</v>
      </c>
      <c r="I386" s="2"/>
      <c r="J386"/>
      <c r="K386" s="14" t="s">
        <v>228</v>
      </c>
      <c r="M386"/>
      <c r="N386"/>
      <c r="O386"/>
    </row>
    <row r="387" spans="1:15" s="3" customFormat="1" ht="12.4" customHeight="1">
      <c r="A387"/>
      <c r="B387" s="7">
        <v>0.4513888888888889</v>
      </c>
      <c r="C387" s="7">
        <v>0.45694444444444443</v>
      </c>
      <c r="D387" s="7">
        <f>(C387-B387)</f>
        <v>5.5555555555555358E-3</v>
      </c>
      <c r="E387" s="1">
        <v>13757</v>
      </c>
      <c r="F387" s="1">
        <v>13772</v>
      </c>
      <c r="G387" s="1">
        <f>F387-E387</f>
        <v>15</v>
      </c>
      <c r="H387" s="8">
        <f t="shared" si="24"/>
        <v>112.5</v>
      </c>
      <c r="I387" s="2"/>
      <c r="J387"/>
      <c r="K387" s="14" t="s">
        <v>229</v>
      </c>
      <c r="M387"/>
      <c r="N387"/>
      <c r="O387"/>
    </row>
    <row r="388" spans="1:15" s="3" customFormat="1">
      <c r="A388"/>
      <c r="B388"/>
      <c r="C388"/>
      <c r="D388" s="13">
        <f>SUM(D386:D387)</f>
        <v>2.9861111111111116E-2</v>
      </c>
      <c r="E388"/>
      <c r="F388" s="1"/>
      <c r="G388" s="9">
        <f>SUM(G386:G387)</f>
        <v>-161</v>
      </c>
      <c r="H388" s="10">
        <f t="shared" si="24"/>
        <v>-224.65116279069767</v>
      </c>
      <c r="I388" s="18">
        <f>G388+I385</f>
        <v>72252</v>
      </c>
      <c r="J388" s="19">
        <f>D388+J385</f>
        <v>9.2534722222222214</v>
      </c>
      <c r="K388" s="20" t="s">
        <v>230</v>
      </c>
      <c r="M388"/>
      <c r="N388"/>
      <c r="O388"/>
    </row>
  </sheetData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Writing log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Jeffry Smith</dc:creator>
  <cp:lastModifiedBy>Jeffry Smith</cp:lastModifiedBy>
  <dcterms:created xsi:type="dcterms:W3CDTF">2022-02-01T21:41:29Z</dcterms:created>
  <dcterms:modified xsi:type="dcterms:W3CDTF">2022-02-01T21:44:54Z</dcterms:modified>
</cp:coreProperties>
</file>